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11280" activeTab="1"/>
  </bookViews>
  <sheets>
    <sheet name="VENITURI" sheetId="1" r:id="rId1"/>
    <sheet name="CHELTUIELI" sheetId="2" r:id="rId2"/>
  </sheets>
  <externalReferences>
    <externalReference r:id="rId5"/>
  </externalReferences>
  <definedNames>
    <definedName name="_xlfn.BAHTTEXT" hidden="1">#NAME?</definedName>
    <definedName name="_xlnm.Print_Titles" localSheetId="1">'CHELTUIELI'!$5:$5</definedName>
    <definedName name="_xlnm.Print_Titles" localSheetId="0">'VENITURI'!$5:$5</definedName>
  </definedNames>
  <calcPr fullCalcOnLoad="1"/>
</workbook>
</file>

<file path=xl/sharedStrings.xml><?xml version="1.0" encoding="utf-8"?>
<sst xmlns="http://schemas.openxmlformats.org/spreadsheetml/2006/main" count="442" uniqueCount="385">
  <si>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</si>
  <si>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</si>
  <si>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</si>
  <si>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</si>
  <si>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</si>
  <si>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</si>
  <si>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</si>
  <si>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</si>
  <si>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</si>
  <si>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</si>
  <si>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</si>
  <si>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</si>
  <si>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</si>
  <si>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</si>
  <si>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</si>
  <si>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</si>
  <si>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</si>
  <si>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</si>
  <si>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</si>
  <si>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</si>
  <si>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</si>
  <si>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</si>
  <si>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</si>
  <si>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</si>
  <si>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</si>
  <si>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</si>
  <si>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</si>
  <si>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</si>
  <si>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</si>
  <si>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</si>
  <si>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</si>
  <si>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</si>
  <si>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</si>
  <si>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</si>
  <si>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</si>
  <si>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</si>
  <si>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</si>
  <si>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</si>
  <si>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</si>
  <si>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</si>
  <si>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</si>
  <si>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</si>
  <si>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</si>
  <si>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</si>
  <si>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</si>
  <si>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</si>
  <si>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</si>
  <si>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</si>
  <si>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</si>
  <si>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</si>
  <si>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</si>
  <si>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</si>
  <si>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</si>
  <si>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</si>
  <si>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</si>
  <si>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</si>
  <si>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</si>
  <si>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</si>
  <si>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</si>
  <si>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</si>
  <si>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</si>
  <si>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</si>
  <si>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</si>
  <si>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</si>
  <si>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</si>
  <si>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</si>
  <si>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</si>
  <si>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</si>
  <si>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</si>
  <si>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</si>
  <si>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</si>
  <si>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</si>
  <si>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</si>
  <si>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</si>
  <si>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</si>
  <si>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</si>
  <si>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</si>
  <si>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</si>
  <si>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</si>
  <si>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</si>
  <si>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</si>
  <si>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</si>
  <si>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</si>
  <si>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</si>
  <si>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</si>
  <si>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</si>
  <si>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</si>
  <si>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</si>
  <si>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</si>
  <si>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</si>
  <si>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</si>
  <si>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</si>
  <si>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</si>
  <si>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</si>
  <si>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</si>
  <si>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</si>
  <si>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</si>
  <si>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</si>
  <si>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</si>
  <si>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</si>
  <si>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</si>
  <si>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</si>
  <si>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</si>
  <si>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</si>
  <si>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</si>
  <si>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</si>
  <si>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</si>
  <si>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</si>
  <si>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</si>
  <si>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</si>
  <si>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</si>
  <si>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</si>
  <si>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</si>
  <si>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</si>
  <si>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</si>
  <si>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</si>
  <si>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</si>
  <si>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</si>
  <si>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</si>
  <si>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</si>
  <si>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</si>
  <si>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</si>
  <si>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</si>
  <si>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</si>
  <si>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</si>
  <si>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</si>
  <si>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</si>
  <si>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</si>
  <si>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</si>
  <si>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</si>
  <si>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</si>
  <si>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</si>
  <si>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</si>
  <si>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</si>
  <si>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</si>
  <si>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</si>
  <si>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</si>
  <si>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</si>
  <si>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45.05</t>
  </si>
  <si>
    <t>SUME PRIMITE DE LA UE/ALTI DONATORI IN CONTUL PLATILOR EFECTUATE SI PREFINANTARI</t>
  </si>
  <si>
    <t>45.05.01</t>
  </si>
  <si>
    <t>Fondul European de Dezvoltare Regionala</t>
  </si>
  <si>
    <t xml:space="preserve"> Sume primite în contul plăţilor efectuate în anul curent</t>
  </si>
  <si>
    <t xml:space="preserve"> Sume primite în contul plăţilor efectuate în anii anteriori</t>
  </si>
  <si>
    <t>45.05.02</t>
  </si>
  <si>
    <t>Fondul Social European</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</si>
  <si>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</si>
  <si>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</si>
  <si>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</si>
  <si>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</si>
  <si>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</si>
  <si>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</si>
  <si>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</si>
  <si>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</si>
  <si>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</si>
  <si>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</si>
  <si>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</si>
  <si>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</si>
  <si>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</si>
  <si>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</si>
  <si>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</si>
  <si>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</si>
  <si>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</si>
  <si>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</si>
  <si>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</si>
  <si>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</si>
  <si>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</si>
  <si>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50.05.56</t>
  </si>
  <si>
    <t>TITLUL VIII PROIECTE CU FINANTARE DIN FONDURI EXTERNE NERAMBURSABILE (FEN) POSTADERARE</t>
  </si>
  <si>
    <t>50.05.57</t>
  </si>
  <si>
    <t>TITLUL IX ASISTENTA SOCIALA</t>
  </si>
  <si>
    <t>50.05.70</t>
  </si>
  <si>
    <t>CHELTUIELI DE CAPITAL</t>
  </si>
  <si>
    <t>50.05.71</t>
  </si>
  <si>
    <t>TITLUL XII ACTIVE NEFINANCIARE</t>
  </si>
  <si>
    <t>50.05.85</t>
  </si>
  <si>
    <t>PLATI EFECTUATE IN ANII PRECEDENTI SI RECUPERATE IN ANUL CURENT</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</si>
  <si>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</si>
  <si>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</si>
  <si>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</si>
  <si>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</si>
  <si>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</si>
  <si>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</si>
  <si>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</si>
  <si>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</si>
  <si>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</si>
  <si>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</si>
  <si>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</si>
  <si>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</si>
  <si>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</si>
  <si>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</si>
  <si>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</si>
  <si>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</si>
  <si>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</si>
  <si>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</si>
  <si>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</si>
  <si>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</si>
  <si>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</si>
  <si>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</si>
  <si>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</si>
  <si>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</si>
  <si>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</si>
  <si>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</si>
  <si>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</si>
  <si>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</si>
  <si>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</si>
  <si>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</si>
  <si>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</si>
  <si>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</si>
  <si>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</si>
  <si>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</si>
  <si>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</si>
  <si>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</si>
  <si>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</si>
  <si>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</si>
  <si>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</si>
  <si>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</si>
  <si>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</si>
  <si>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</si>
  <si>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</si>
  <si>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</si>
  <si>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</si>
  <si>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</si>
  <si>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</si>
  <si>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</si>
  <si>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</si>
  <si>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</si>
  <si>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</si>
  <si>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</si>
  <si>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</si>
  <si>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</si>
  <si>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</si>
  <si>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</si>
  <si>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</si>
  <si>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</si>
  <si>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</si>
  <si>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</si>
  <si>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</si>
  <si>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</si>
  <si>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</si>
  <si>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</si>
  <si>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</si>
  <si>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</si>
  <si>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</si>
  <si>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</si>
  <si>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</si>
  <si>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</si>
  <si>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</si>
  <si>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</si>
  <si>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</si>
  <si>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</si>
  <si>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</si>
  <si>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</si>
  <si>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</si>
  <si>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</si>
  <si>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</si>
  <si>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</si>
  <si>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</si>
  <si>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</si>
  <si>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</si>
  <si>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</si>
  <si>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</si>
  <si>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</si>
  <si>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</si>
  <si>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</si>
  <si>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</si>
  <si>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</si>
  <si>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</si>
  <si>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</si>
  <si>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</si>
  <si>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</si>
  <si>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</si>
  <si>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</si>
  <si>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</si>
  <si>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</si>
  <si>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</si>
  <si>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</si>
  <si>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</si>
  <si>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</si>
  <si>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</si>
  <si>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</si>
  <si>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</si>
  <si>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</si>
  <si>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</si>
  <si>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</si>
  <si>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</si>
  <si>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</si>
  <si>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</si>
  <si>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</si>
  <si>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</si>
  <si>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</si>
  <si>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</si>
  <si>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</si>
  <si>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oncologie</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</si>
  <si>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</si>
  <si>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</si>
  <si>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</si>
  <si>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</si>
  <si>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</si>
  <si>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</si>
  <si>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</si>
  <si>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</si>
  <si>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</si>
  <si>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</si>
  <si>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66.05.03.04</t>
  </si>
  <si>
    <t>Servicii medicale de hemodializa si dializa peritoneala,din care:</t>
  </si>
  <si>
    <t>66.05.03.05</t>
  </si>
  <si>
    <t>Dispozitive si echipamente medicale, din care: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</si>
  <si>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</si>
  <si>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</si>
  <si>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</si>
  <si>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</si>
  <si>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</si>
  <si>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</si>
  <si>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</si>
  <si>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</si>
  <si>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</si>
  <si>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</si>
  <si>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</si>
  <si>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</si>
  <si>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</si>
  <si>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</si>
  <si>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</si>
  <si>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</si>
  <si>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</si>
  <si>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</si>
  <si>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</si>
  <si>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</si>
  <si>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</si>
  <si>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</si>
  <si>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</si>
  <si>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</si>
  <si>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</si>
  <si>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</si>
  <si>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</si>
  <si>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</si>
  <si>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</si>
  <si>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</si>
  <si>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</si>
  <si>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Prestatii medicale acordate in baza documentelor internationale, din care:</t>
  </si>
  <si>
    <t>66.05.85</t>
  </si>
  <si>
    <t xml:space="preserve"> Plati efectuate in anii precedenti si recuperate in anul curent- Sanatate</t>
  </si>
  <si>
    <t>66.05.56</t>
  </si>
  <si>
    <t>66.05.56.01</t>
  </si>
  <si>
    <t>Fondul European de Dezvoltare Regionala (FEDR)</t>
  </si>
  <si>
    <t>66.05.56.02</t>
  </si>
  <si>
    <t>Fondul Social European (FSE)</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</si>
  <si>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</si>
  <si>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</si>
  <si>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</si>
  <si>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</si>
  <si>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</si>
  <si>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</si>
  <si>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</si>
  <si>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</si>
  <si>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</si>
  <si>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</si>
  <si>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</si>
  <si>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</si>
  <si>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</si>
  <si>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68.05.85</t>
  </si>
  <si>
    <t xml:space="preserve"> Plati efectuate in anii precedenti si recuperate in anul curent - Asistenta sociala</t>
  </si>
  <si>
    <t>97.05</t>
  </si>
  <si>
    <t>REZERVE</t>
  </si>
  <si>
    <t>97.05.02</t>
  </si>
  <si>
    <t>Fond de rezerva al Casei Nationale de Asigurari de Sanatate</t>
  </si>
  <si>
    <t>Salarii de baza</t>
  </si>
  <si>
    <t>Alte drepturi salariale in bani</t>
  </si>
  <si>
    <t xml:space="preserve">    Subprogramul de monitorizarea a evolutiei bolii la pacientii cu afectiuni oncologice prin PET-CT</t>
  </si>
  <si>
    <t xml:space="preserve">  ~ Subprogramul de diagnostic imunofenotipic, citogenetic si biomolecular al leucemiei acute</t>
  </si>
  <si>
    <t>Servicii de urgenta prespitalicesti si transport sanitar,din care:</t>
  </si>
  <si>
    <t>Subprogramul de radioterapie a bolnavilor cu afectiuni oncologice</t>
  </si>
  <si>
    <t xml:space="preserve"> ~ hotarari judecatoresti</t>
  </si>
  <si>
    <t>Venituri din contributia datorata pentru contractele cost-volum/cost-volum-rezultat</t>
  </si>
  <si>
    <t xml:space="preserve">  ~  OUG 35/2015</t>
  </si>
  <si>
    <t xml:space="preserve">    ~  OUG 35/2015</t>
  </si>
  <si>
    <t>Director Economic,</t>
  </si>
  <si>
    <t>MIHAELA LUCI STEFAN</t>
  </si>
  <si>
    <t>SIMONA SUBTIRELU</t>
  </si>
  <si>
    <t>CAS DOLJ</t>
  </si>
  <si>
    <t xml:space="preserve">    ~ activitatea curenta,</t>
  </si>
  <si>
    <t>CONT DE EXECUTIE VENITURI DECEMBRIE 2015</t>
  </si>
  <si>
    <t>CONT DE EXECUTIE CHELTUIELI DECEMBRIE  2015</t>
  </si>
  <si>
    <t>nr.766/12.01.2016</t>
  </si>
  <si>
    <r>
      <t>TITLUL</t>
    </r>
    <r>
      <rPr>
        <b/>
        <i/>
        <sz val="10"/>
        <rFont val="Arial"/>
        <family val="2"/>
      </rPr>
      <t xml:space="preserve"> IX</t>
    </r>
    <r>
      <rPr>
        <b/>
        <sz val="10"/>
        <rFont val="Arial"/>
        <family val="2"/>
      </rPr>
      <t xml:space="preserve"> ASISTENTA SOCIALA</t>
    </r>
  </si>
</sst>
</file>

<file path=xl/styles.xml><?xml version="1.0" encoding="utf-8"?>
<styleSheet xmlns="http://schemas.openxmlformats.org/spreadsheetml/2006/main">
  <numFmts count="6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sz val="12"/>
      <name val="Arial"/>
      <family val="2"/>
    </font>
    <font>
      <sz val="10"/>
      <color indexed="10"/>
      <name val="Arial"/>
      <family val="2"/>
    </font>
    <font>
      <b/>
      <i/>
      <sz val="10"/>
      <color indexed="10"/>
      <name val="Arial"/>
      <family val="2"/>
    </font>
    <font>
      <b/>
      <sz val="10"/>
      <color indexed="10"/>
      <name val="Arial"/>
      <family val="2"/>
    </font>
    <font>
      <b/>
      <sz val="9"/>
      <color indexed="10"/>
      <name val="Arial"/>
      <family val="2"/>
    </font>
    <font>
      <sz val="11"/>
      <color indexed="10"/>
      <name val="Arial"/>
      <family val="2"/>
    </font>
    <font>
      <b/>
      <sz val="11"/>
      <color indexed="10"/>
      <name val="Arial"/>
      <family val="2"/>
    </font>
    <font>
      <i/>
      <sz val="10"/>
      <color indexed="10"/>
      <name val="Arial"/>
      <family val="2"/>
    </font>
    <font>
      <b/>
      <i/>
      <sz val="11"/>
      <color indexed="10"/>
      <name val="Arial"/>
      <family val="2"/>
    </font>
    <font>
      <b/>
      <sz val="10"/>
      <name val="Arial"/>
      <family val="2"/>
    </font>
    <font>
      <b/>
      <sz val="11"/>
      <name val="Arial"/>
      <family val="2"/>
    </font>
    <font>
      <b/>
      <i/>
      <sz val="11"/>
      <name val="Arial"/>
      <family val="2"/>
    </font>
    <font>
      <b/>
      <i/>
      <sz val="14"/>
      <name val="Arial"/>
      <family val="2"/>
    </font>
    <font>
      <b/>
      <i/>
      <sz val="14"/>
      <color indexed="10"/>
      <name val="Arial"/>
      <family val="2"/>
    </font>
    <font>
      <sz val="11"/>
      <name val="Arial"/>
      <family val="0"/>
    </font>
    <font>
      <b/>
      <i/>
      <sz val="12"/>
      <name val="Arial"/>
      <family val="2"/>
    </font>
    <font>
      <i/>
      <sz val="10"/>
      <name val="Arial"/>
      <family val="2"/>
    </font>
    <font>
      <sz val="10"/>
      <name val="Palatino Linotype"/>
      <family val="1"/>
    </font>
    <font>
      <b/>
      <sz val="9"/>
      <name val="Arial"/>
      <family val="2"/>
    </font>
    <font>
      <sz val="9"/>
      <name val="Arial"/>
      <family val="2"/>
    </font>
    <font>
      <sz val="11"/>
      <name val="Times New Roman CE"/>
      <family val="0"/>
    </font>
    <font>
      <sz val="11"/>
      <name val="Calibri"/>
      <family val="2"/>
    </font>
    <font>
      <i/>
      <sz val="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50">
    <xf numFmtId="0" fontId="0" fillId="0" borderId="0" xfId="0" applyAlignment="1">
      <alignment/>
    </xf>
    <xf numFmtId="0" fontId="21" fillId="0" borderId="0" xfId="0" applyFont="1" applyFill="1" applyAlignment="1">
      <alignment horizontal="left"/>
    </xf>
    <xf numFmtId="0" fontId="23" fillId="0" borderId="0" xfId="0" applyFont="1" applyFill="1" applyAlignment="1">
      <alignment/>
    </xf>
    <xf numFmtId="4" fontId="23" fillId="0" borderId="0" xfId="0" applyNumberFormat="1" applyFont="1" applyFill="1" applyBorder="1" applyAlignment="1">
      <alignment/>
    </xf>
    <xf numFmtId="0" fontId="23" fillId="0" borderId="0" xfId="0" applyFont="1" applyFill="1" applyBorder="1" applyAlignment="1">
      <alignment/>
    </xf>
    <xf numFmtId="0" fontId="24" fillId="0" borderId="0" xfId="0" applyFont="1" applyFill="1" applyBorder="1" applyAlignment="1">
      <alignment/>
    </xf>
    <xf numFmtId="4" fontId="25" fillId="0" borderId="0" xfId="0" applyNumberFormat="1" applyFont="1" applyFill="1" applyBorder="1" applyAlignment="1">
      <alignment horizontal="center" vertical="center" wrapText="1"/>
    </xf>
    <xf numFmtId="0" fontId="23" fillId="0" borderId="0" xfId="0" applyFont="1" applyFill="1" applyBorder="1" applyAlignment="1">
      <alignment/>
    </xf>
    <xf numFmtId="0" fontId="23" fillId="0" borderId="0" xfId="0" applyFont="1" applyFill="1" applyAlignment="1">
      <alignment/>
    </xf>
    <xf numFmtId="3" fontId="25" fillId="0" borderId="0" xfId="0" applyNumberFormat="1" applyFont="1" applyFill="1" applyBorder="1" applyAlignment="1">
      <alignment horizontal="center"/>
    </xf>
    <xf numFmtId="3" fontId="23" fillId="0" borderId="0" xfId="0" applyNumberFormat="1" applyFont="1" applyFill="1" applyBorder="1" applyAlignment="1">
      <alignment/>
    </xf>
    <xf numFmtId="3" fontId="23" fillId="0" borderId="0" xfId="0" applyNumberFormat="1" applyFont="1" applyFill="1" applyAlignment="1">
      <alignment/>
    </xf>
    <xf numFmtId="4" fontId="25" fillId="0" borderId="0" xfId="0" applyNumberFormat="1" applyFont="1" applyFill="1" applyBorder="1" applyAlignment="1">
      <alignment/>
    </xf>
    <xf numFmtId="4" fontId="23" fillId="0" borderId="10" xfId="0" applyNumberFormat="1" applyFont="1" applyFill="1" applyBorder="1" applyAlignment="1">
      <alignment/>
    </xf>
    <xf numFmtId="0" fontId="25" fillId="0" borderId="0" xfId="0" applyFont="1" applyFill="1" applyBorder="1" applyAlignment="1">
      <alignment/>
    </xf>
    <xf numFmtId="0" fontId="25" fillId="0" borderId="0" xfId="0" applyFont="1" applyFill="1" applyAlignment="1">
      <alignment/>
    </xf>
    <xf numFmtId="4" fontId="23" fillId="0" borderId="0" xfId="0" applyNumberFormat="1" applyFont="1" applyFill="1" applyBorder="1" applyAlignment="1">
      <alignment/>
    </xf>
    <xf numFmtId="0" fontId="27" fillId="0" borderId="0" xfId="0" applyFont="1" applyFill="1" applyAlignment="1">
      <alignment/>
    </xf>
    <xf numFmtId="0" fontId="27" fillId="0" borderId="0" xfId="0" applyFont="1" applyFill="1" applyBorder="1" applyAlignment="1">
      <alignment/>
    </xf>
    <xf numFmtId="4" fontId="27" fillId="0" borderId="0" xfId="0" applyNumberFormat="1" applyFont="1" applyFill="1" applyBorder="1" applyAlignment="1">
      <alignment/>
    </xf>
    <xf numFmtId="3" fontId="24" fillId="0" borderId="0" xfId="0" applyNumberFormat="1" applyFont="1" applyFill="1" applyBorder="1" applyAlignment="1">
      <alignment horizontal="center"/>
    </xf>
    <xf numFmtId="3" fontId="25" fillId="0" borderId="10" xfId="0" applyNumberFormat="1" applyFont="1" applyFill="1" applyBorder="1" applyAlignment="1">
      <alignment horizontal="center" vertical="center" wrapText="1"/>
    </xf>
    <xf numFmtId="0" fontId="23" fillId="0" borderId="0" xfId="0" applyFont="1" applyFill="1" applyAlignment="1">
      <alignment horizontal="center" vertical="center" wrapText="1"/>
    </xf>
    <xf numFmtId="3" fontId="25" fillId="0" borderId="10" xfId="0" applyNumberFormat="1" applyFont="1" applyFill="1" applyBorder="1" applyAlignment="1">
      <alignment horizontal="center"/>
    </xf>
    <xf numFmtId="4" fontId="25" fillId="0" borderId="10" xfId="65" applyNumberFormat="1" applyFont="1" applyFill="1" applyBorder="1" applyAlignment="1" applyProtection="1">
      <alignment horizontal="right" wrapText="1"/>
      <protection/>
    </xf>
    <xf numFmtId="4" fontId="25" fillId="0" borderId="10" xfId="65" applyNumberFormat="1" applyFont="1" applyFill="1" applyBorder="1" applyAlignment="1">
      <alignment horizontal="right" wrapText="1"/>
      <protection/>
    </xf>
    <xf numFmtId="4" fontId="24" fillId="0" borderId="10" xfId="0" applyNumberFormat="1" applyFont="1" applyFill="1" applyBorder="1" applyAlignment="1">
      <alignment horizontal="right"/>
    </xf>
    <xf numFmtId="4" fontId="28" fillId="0" borderId="10" xfId="65" applyNumberFormat="1" applyFont="1" applyFill="1" applyBorder="1" applyAlignment="1">
      <alignment horizontal="right" wrapText="1"/>
      <protection/>
    </xf>
    <xf numFmtId="0" fontId="29" fillId="0" borderId="0" xfId="0" applyFont="1" applyFill="1" applyAlignment="1">
      <alignment/>
    </xf>
    <xf numFmtId="4" fontId="30" fillId="0" borderId="10" xfId="0" applyNumberFormat="1" applyFont="1" applyFill="1" applyBorder="1" applyAlignment="1">
      <alignment horizontal="right"/>
    </xf>
    <xf numFmtId="4" fontId="25" fillId="0" borderId="10" xfId="65" applyNumberFormat="1" applyFont="1" applyFill="1" applyBorder="1" applyAlignment="1">
      <alignment horizontal="right"/>
      <protection/>
    </xf>
    <xf numFmtId="4" fontId="28" fillId="0" borderId="10" xfId="65" applyNumberFormat="1" applyFont="1" applyFill="1" applyBorder="1" applyAlignment="1" applyProtection="1">
      <alignment horizontal="right" wrapText="1"/>
      <protection/>
    </xf>
    <xf numFmtId="4" fontId="23" fillId="0" borderId="10" xfId="65" applyNumberFormat="1" applyFont="1" applyFill="1" applyBorder="1" applyAlignment="1">
      <alignment horizontal="right" wrapText="1"/>
      <protection/>
    </xf>
    <xf numFmtId="3" fontId="0" fillId="0" borderId="0" xfId="0" applyNumberFormat="1" applyFont="1" applyFill="1" applyBorder="1" applyAlignment="1">
      <alignment/>
    </xf>
    <xf numFmtId="4" fontId="31" fillId="0" borderId="10" xfId="0" applyNumberFormat="1" applyFont="1" applyFill="1" applyBorder="1" applyAlignment="1">
      <alignment/>
    </xf>
    <xf numFmtId="0" fontId="0" fillId="0" borderId="0" xfId="0" applyFont="1" applyFill="1" applyAlignment="1">
      <alignment/>
    </xf>
    <xf numFmtId="4" fontId="34" fillId="0" borderId="0" xfId="0" applyNumberFormat="1" applyFont="1" applyFill="1" applyAlignment="1">
      <alignment horizontal="center"/>
    </xf>
    <xf numFmtId="4" fontId="0" fillId="0" borderId="0" xfId="0" applyNumberFormat="1" applyFont="1" applyFill="1" applyBorder="1" applyAlignment="1">
      <alignment/>
    </xf>
    <xf numFmtId="2" fontId="31" fillId="0" borderId="10" xfId="0" applyNumberFormat="1" applyFont="1" applyFill="1" applyBorder="1" applyAlignment="1">
      <alignment horizontal="center" vertical="center" wrapText="1"/>
    </xf>
    <xf numFmtId="1" fontId="31" fillId="0" borderId="10" xfId="0" applyNumberFormat="1" applyFont="1" applyFill="1" applyBorder="1" applyAlignment="1">
      <alignment horizontal="center"/>
    </xf>
    <xf numFmtId="2" fontId="31" fillId="0" borderId="0" xfId="0" applyNumberFormat="1" applyFont="1" applyFill="1" applyBorder="1" applyAlignment="1">
      <alignment/>
    </xf>
    <xf numFmtId="4" fontId="0"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wrapText="1"/>
    </xf>
    <xf numFmtId="4" fontId="35" fillId="0" borderId="0" xfId="0" applyNumberFormat="1" applyFont="1" applyFill="1" applyAlignment="1">
      <alignment horizontal="center"/>
    </xf>
    <xf numFmtId="2" fontId="25" fillId="0" borderId="10" xfId="0" applyNumberFormat="1" applyFont="1" applyFill="1" applyBorder="1" applyAlignment="1">
      <alignment horizontal="center" vertical="center" wrapText="1"/>
    </xf>
    <xf numFmtId="2" fontId="25" fillId="0" borderId="10" xfId="0" applyNumberFormat="1" applyFont="1" applyFill="1" applyBorder="1" applyAlignment="1">
      <alignment horizontal="center"/>
    </xf>
    <xf numFmtId="2" fontId="23" fillId="0" borderId="0" xfId="0" applyNumberFormat="1" applyFont="1" applyFill="1" applyBorder="1" applyAlignment="1">
      <alignment/>
    </xf>
    <xf numFmtId="4" fontId="23" fillId="0" borderId="0" xfId="0" applyNumberFormat="1" applyFont="1" applyFill="1" applyAlignment="1">
      <alignment/>
    </xf>
    <xf numFmtId="172" fontId="0" fillId="0" borderId="0" xfId="0" applyNumberFormat="1" applyFont="1" applyFill="1" applyBorder="1" applyAlignment="1">
      <alignment/>
    </xf>
    <xf numFmtId="3" fontId="31" fillId="0" borderId="10" xfId="0" applyNumberFormat="1" applyFont="1" applyFill="1" applyBorder="1" applyAlignment="1">
      <alignment horizontal="center" vertical="center" wrapText="1"/>
    </xf>
    <xf numFmtId="3" fontId="21" fillId="0" borderId="10" xfId="0" applyNumberFormat="1" applyFont="1" applyFill="1" applyBorder="1" applyAlignment="1">
      <alignment horizontal="center"/>
    </xf>
    <xf numFmtId="4" fontId="31" fillId="0" borderId="10" xfId="65" applyNumberFormat="1" applyFont="1" applyFill="1" applyBorder="1" applyAlignment="1" applyProtection="1">
      <alignment horizontal="right" wrapText="1"/>
      <protection/>
    </xf>
    <xf numFmtId="4" fontId="31" fillId="0" borderId="10" xfId="65" applyNumberFormat="1" applyFont="1" applyFill="1" applyBorder="1" applyAlignment="1">
      <alignment horizontal="right" wrapText="1"/>
      <protection/>
    </xf>
    <xf numFmtId="4" fontId="21" fillId="0" borderId="10" xfId="0" applyNumberFormat="1" applyFont="1" applyFill="1" applyBorder="1" applyAlignment="1">
      <alignment horizontal="right"/>
    </xf>
    <xf numFmtId="4" fontId="32" fillId="0" borderId="10" xfId="65" applyNumberFormat="1" applyFont="1" applyFill="1" applyBorder="1" applyAlignment="1">
      <alignment horizontal="right" wrapText="1"/>
      <protection/>
    </xf>
    <xf numFmtId="4" fontId="33" fillId="0" borderId="10" xfId="0" applyNumberFormat="1" applyFont="1" applyFill="1" applyBorder="1" applyAlignment="1">
      <alignment horizontal="right"/>
    </xf>
    <xf numFmtId="4" fontId="31" fillId="0" borderId="10" xfId="65" applyNumberFormat="1" applyFont="1" applyFill="1" applyBorder="1" applyAlignment="1">
      <alignment horizontal="right"/>
      <protection/>
    </xf>
    <xf numFmtId="4" fontId="32" fillId="0" borderId="10" xfId="65" applyNumberFormat="1" applyFont="1" applyFill="1" applyBorder="1" applyAlignment="1" applyProtection="1">
      <alignment horizontal="right" wrapText="1"/>
      <protection/>
    </xf>
    <xf numFmtId="4" fontId="0" fillId="0" borderId="10" xfId="0" applyNumberFormat="1" applyFont="1" applyFill="1" applyBorder="1" applyAlignment="1">
      <alignment/>
    </xf>
    <xf numFmtId="3" fontId="21" fillId="0" borderId="0" xfId="0" applyNumberFormat="1" applyFont="1" applyFill="1" applyBorder="1" applyAlignment="1">
      <alignment horizontal="center" wrapText="1"/>
    </xf>
    <xf numFmtId="0" fontId="0" fillId="0" borderId="0" xfId="0" applyFont="1" applyFill="1" applyAlignment="1">
      <alignment/>
    </xf>
    <xf numFmtId="4" fontId="0" fillId="0" borderId="0" xfId="0" applyNumberFormat="1" applyFont="1" applyFill="1" applyBorder="1" applyAlignment="1">
      <alignment/>
    </xf>
    <xf numFmtId="2" fontId="31" fillId="0" borderId="10" xfId="0" applyNumberFormat="1" applyFont="1" applyFill="1" applyBorder="1" applyAlignment="1">
      <alignment horizontal="center" vertical="center" wrapText="1"/>
    </xf>
    <xf numFmtId="1" fontId="31" fillId="0" borderId="10" xfId="0" applyNumberFormat="1" applyFont="1" applyFill="1" applyBorder="1" applyAlignment="1">
      <alignment horizontal="center"/>
    </xf>
    <xf numFmtId="4" fontId="31" fillId="0" borderId="10" xfId="0" applyNumberFormat="1" applyFont="1" applyFill="1" applyBorder="1" applyAlignment="1">
      <alignment/>
    </xf>
    <xf numFmtId="0" fontId="36" fillId="0" borderId="0" xfId="0" applyFont="1" applyFill="1" applyAlignment="1">
      <alignment/>
    </xf>
    <xf numFmtId="0" fontId="21" fillId="0" borderId="0" xfId="0" applyFont="1" applyFill="1" applyAlignment="1">
      <alignment horizontal="center"/>
    </xf>
    <xf numFmtId="2" fontId="31" fillId="0" borderId="10" xfId="0" applyNumberFormat="1" applyFont="1" applyFill="1" applyBorder="1" applyAlignment="1">
      <alignment horizontal="center"/>
    </xf>
    <xf numFmtId="4" fontId="0" fillId="0" borderId="10" xfId="0" applyNumberFormat="1" applyFont="1" applyFill="1" applyBorder="1" applyAlignment="1">
      <alignment/>
    </xf>
    <xf numFmtId="2" fontId="0" fillId="0" borderId="0" xfId="0" applyNumberFormat="1" applyFont="1" applyFill="1" applyBorder="1" applyAlignment="1">
      <alignment/>
    </xf>
    <xf numFmtId="0" fontId="0" fillId="0" borderId="0" xfId="0" applyFont="1" applyFill="1" applyAlignment="1">
      <alignment/>
    </xf>
    <xf numFmtId="49" fontId="0" fillId="0" borderId="0" xfId="0" applyNumberFormat="1" applyFont="1" applyFill="1" applyBorder="1" applyAlignment="1">
      <alignment vertical="top" wrapText="1"/>
    </xf>
    <xf numFmtId="3" fontId="37" fillId="0" borderId="0" xfId="0" applyNumberFormat="1" applyFont="1" applyFill="1" applyBorder="1" applyAlignment="1">
      <alignment horizontal="center"/>
    </xf>
    <xf numFmtId="4" fontId="31" fillId="0" borderId="0" xfId="0" applyNumberFormat="1" applyFont="1" applyFill="1" applyBorder="1" applyAlignment="1">
      <alignment wrapText="1"/>
    </xf>
    <xf numFmtId="4" fontId="31" fillId="0" borderId="10" xfId="0" applyNumberFormat="1" applyFont="1" applyFill="1" applyBorder="1" applyAlignment="1">
      <alignment horizontal="center" vertical="center" wrapText="1"/>
    </xf>
    <xf numFmtId="3" fontId="31" fillId="0" borderId="0" xfId="0" applyNumberFormat="1" applyFont="1" applyFill="1" applyBorder="1" applyAlignment="1">
      <alignment wrapText="1"/>
    </xf>
    <xf numFmtId="0" fontId="36" fillId="0" borderId="0" xfId="0" applyFont="1" applyFill="1" applyAlignment="1">
      <alignment/>
    </xf>
    <xf numFmtId="49" fontId="31" fillId="0" borderId="10" xfId="0" applyNumberFormat="1" applyFont="1" applyFill="1" applyBorder="1" applyAlignment="1">
      <alignment horizontal="center" vertical="center" wrapText="1"/>
    </xf>
    <xf numFmtId="49" fontId="31" fillId="0" borderId="10" xfId="0" applyNumberFormat="1" applyFont="1" applyFill="1" applyBorder="1" applyAlignment="1">
      <alignment horizontal="center" vertical="top" wrapText="1"/>
    </xf>
    <xf numFmtId="49" fontId="31" fillId="0" borderId="10" xfId="0" applyNumberFormat="1" applyFont="1" applyFill="1" applyBorder="1" applyAlignment="1">
      <alignment vertical="top" wrapText="1"/>
    </xf>
    <xf numFmtId="49" fontId="31" fillId="0" borderId="10" xfId="0" applyNumberFormat="1" applyFont="1" applyFill="1" applyBorder="1" applyAlignment="1">
      <alignment horizontal="left" vertical="top" wrapText="1"/>
    </xf>
    <xf numFmtId="49" fontId="0" fillId="0" borderId="10" xfId="0" applyNumberFormat="1" applyFont="1" applyFill="1" applyBorder="1" applyAlignment="1">
      <alignment vertical="top" wrapText="1"/>
    </xf>
    <xf numFmtId="49" fontId="38" fillId="0" borderId="10" xfId="0" applyNumberFormat="1" applyFont="1" applyFill="1" applyBorder="1" applyAlignment="1">
      <alignment vertical="top" wrapText="1"/>
    </xf>
    <xf numFmtId="49" fontId="0" fillId="0" borderId="10" xfId="0" applyNumberFormat="1" applyFont="1" applyFill="1" applyBorder="1" applyAlignment="1">
      <alignment horizontal="left" vertical="top" wrapText="1"/>
    </xf>
    <xf numFmtId="49" fontId="0" fillId="0" borderId="10" xfId="0" applyNumberFormat="1" applyFont="1" applyFill="1" applyBorder="1" applyAlignment="1" applyProtection="1">
      <alignment vertical="top" wrapText="1"/>
      <protection/>
    </xf>
    <xf numFmtId="49" fontId="31" fillId="0" borderId="10" xfId="0" applyNumberFormat="1" applyFont="1" applyFill="1" applyBorder="1" applyAlignment="1" applyProtection="1">
      <alignment vertical="top" wrapText="1"/>
      <protection/>
    </xf>
    <xf numFmtId="3" fontId="21" fillId="0" borderId="0" xfId="0" applyNumberFormat="1" applyFont="1" applyFill="1" applyBorder="1" applyAlignment="1">
      <alignment horizontal="center"/>
    </xf>
    <xf numFmtId="3" fontId="31" fillId="0" borderId="10" xfId="0" applyNumberFormat="1" applyFont="1" applyFill="1" applyBorder="1" applyAlignment="1">
      <alignment horizontal="center"/>
    </xf>
    <xf numFmtId="175" fontId="31" fillId="0" borderId="10" xfId="65" applyNumberFormat="1" applyFont="1" applyFill="1" applyBorder="1" applyAlignment="1" applyProtection="1">
      <alignment horizontal="left" wrapText="1"/>
      <protection/>
    </xf>
    <xf numFmtId="175" fontId="31" fillId="0" borderId="10" xfId="65" applyNumberFormat="1" applyFont="1" applyFill="1" applyBorder="1" applyAlignment="1">
      <alignment wrapText="1"/>
      <protection/>
    </xf>
    <xf numFmtId="4" fontId="31" fillId="0" borderId="10" xfId="65" applyNumberFormat="1" applyFont="1" applyFill="1" applyBorder="1" applyAlignment="1" applyProtection="1">
      <alignment wrapText="1"/>
      <protection/>
    </xf>
    <xf numFmtId="3" fontId="31" fillId="0" borderId="10" xfId="0" applyNumberFormat="1" applyFont="1" applyFill="1" applyBorder="1" applyAlignment="1">
      <alignment vertical="top" wrapText="1"/>
    </xf>
    <xf numFmtId="4" fontId="0" fillId="0" borderId="10" xfId="65" applyNumberFormat="1" applyFont="1" applyFill="1" applyBorder="1" applyAlignment="1">
      <alignment wrapText="1"/>
      <protection/>
    </xf>
    <xf numFmtId="175" fontId="0" fillId="0" borderId="10" xfId="65" applyNumberFormat="1" applyFont="1" applyFill="1" applyBorder="1" applyAlignment="1">
      <alignment wrapText="1"/>
      <protection/>
    </xf>
    <xf numFmtId="175" fontId="0" fillId="24"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175" fontId="21" fillId="0" borderId="10" xfId="65" applyNumberFormat="1" applyFont="1" applyFill="1" applyBorder="1" applyAlignment="1">
      <alignment wrapText="1"/>
      <protection/>
    </xf>
    <xf numFmtId="4" fontId="31" fillId="0" borderId="10" xfId="65" applyNumberFormat="1" applyFont="1" applyFill="1" applyBorder="1" applyAlignment="1">
      <alignment wrapText="1"/>
      <protection/>
    </xf>
    <xf numFmtId="175" fontId="38" fillId="0" borderId="10" xfId="65" applyNumberFormat="1" applyFont="1" applyFill="1" applyBorder="1" applyAlignment="1" applyProtection="1">
      <alignment wrapText="1"/>
      <protection/>
    </xf>
    <xf numFmtId="4" fontId="38" fillId="0" borderId="10" xfId="65" applyNumberFormat="1" applyFont="1" applyFill="1" applyBorder="1" applyAlignment="1">
      <alignment wrapText="1"/>
      <protection/>
    </xf>
    <xf numFmtId="4" fontId="38" fillId="0" borderId="10" xfId="0" applyNumberFormat="1" applyFont="1" applyFill="1" applyBorder="1" applyAlignment="1" applyProtection="1">
      <alignment wrapText="1"/>
      <protection/>
    </xf>
    <xf numFmtId="4" fontId="38" fillId="0" borderId="10" xfId="0" applyNumberFormat="1" applyFont="1" applyFill="1" applyBorder="1" applyAlignment="1" applyProtection="1">
      <alignment horizontal="left" wrapText="1"/>
      <protection/>
    </xf>
    <xf numFmtId="175" fontId="38" fillId="0" borderId="10" xfId="65" applyNumberFormat="1" applyFont="1" applyFill="1" applyBorder="1" applyAlignment="1">
      <alignment wrapText="1"/>
      <protection/>
    </xf>
    <xf numFmtId="4" fontId="38" fillId="0" borderId="10" xfId="65" applyNumberFormat="1" applyFont="1" applyFill="1" applyBorder="1" applyAlignment="1" applyProtection="1">
      <alignment wrapText="1"/>
      <protection/>
    </xf>
    <xf numFmtId="175" fontId="38" fillId="0" borderId="10" xfId="65" applyNumberFormat="1" applyFont="1" applyFill="1" applyBorder="1" applyAlignment="1">
      <alignment horizontal="left" vertical="center" wrapText="1"/>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2" fontId="39" fillId="0" borderId="10" xfId="64" applyNumberFormat="1" applyFont="1" applyFill="1" applyBorder="1" applyAlignment="1">
      <alignment wrapText="1"/>
      <protection/>
    </xf>
    <xf numFmtId="175" fontId="31" fillId="0" borderId="10" xfId="66" applyNumberFormat="1" applyFont="1" applyFill="1" applyBorder="1" applyAlignment="1" applyProtection="1">
      <alignment vertical="top" wrapText="1"/>
      <protection/>
    </xf>
    <xf numFmtId="4" fontId="0" fillId="0" borderId="10" xfId="0" applyNumberFormat="1" applyFont="1" applyFill="1" applyBorder="1" applyAlignment="1">
      <alignment horizontal="left" vertical="center" wrapText="1"/>
    </xf>
    <xf numFmtId="4" fontId="0" fillId="24" borderId="10" xfId="0" applyNumberFormat="1" applyFont="1" applyFill="1" applyBorder="1" applyAlignment="1">
      <alignment horizontal="left" vertical="center" wrapText="1"/>
    </xf>
    <xf numFmtId="175" fontId="21" fillId="0" borderId="10" xfId="65" applyNumberFormat="1" applyFont="1" applyFill="1" applyBorder="1" applyAlignment="1" applyProtection="1">
      <alignment wrapText="1"/>
      <protection/>
    </xf>
    <xf numFmtId="185" fontId="31" fillId="0" borderId="10" xfId="65" applyNumberFormat="1" applyFont="1" applyFill="1" applyBorder="1" applyAlignment="1" applyProtection="1">
      <alignment horizontal="left" wrapText="1"/>
      <protection/>
    </xf>
    <xf numFmtId="185" fontId="0" fillId="0" borderId="10" xfId="65" applyNumberFormat="1" applyFont="1" applyFill="1" applyBorder="1" applyAlignment="1" applyProtection="1">
      <alignment horizontal="left" wrapText="1"/>
      <protection/>
    </xf>
    <xf numFmtId="175" fontId="31" fillId="0" borderId="10" xfId="65" applyNumberFormat="1" applyFont="1" applyFill="1" applyBorder="1" applyAlignment="1">
      <alignment/>
      <protection/>
    </xf>
    <xf numFmtId="175" fontId="0" fillId="0" borderId="10" xfId="65" applyNumberFormat="1" applyFont="1" applyFill="1" applyBorder="1" applyAlignment="1">
      <alignment/>
      <protection/>
    </xf>
    <xf numFmtId="0" fontId="31" fillId="0" borderId="0" xfId="0" applyFont="1" applyFill="1" applyAlignment="1">
      <alignment vertical="center" wrapText="1"/>
    </xf>
    <xf numFmtId="0" fontId="31" fillId="0" borderId="0" xfId="0" applyFont="1" applyFill="1" applyBorder="1" applyAlignment="1">
      <alignment horizontal="left"/>
    </xf>
    <xf numFmtId="0" fontId="0" fillId="0" borderId="0" xfId="0" applyFont="1" applyFill="1" applyBorder="1" applyAlignment="1">
      <alignment/>
    </xf>
    <xf numFmtId="2" fontId="31" fillId="0" borderId="10" xfId="0" applyNumberFormat="1" applyFont="1" applyFill="1" applyBorder="1" applyAlignment="1">
      <alignment horizontal="center"/>
    </xf>
    <xf numFmtId="2" fontId="31" fillId="0" borderId="10" xfId="0" applyNumberFormat="1" applyFont="1" applyFill="1" applyBorder="1" applyAlignment="1">
      <alignment horizontal="center" wrapText="1"/>
    </xf>
    <xf numFmtId="2" fontId="40" fillId="0" borderId="10" xfId="0" applyNumberFormat="1" applyFont="1" applyFill="1" applyBorder="1" applyAlignment="1">
      <alignment horizontal="left"/>
    </xf>
    <xf numFmtId="2" fontId="31" fillId="0" borderId="10" xfId="0" applyNumberFormat="1" applyFont="1" applyFill="1" applyBorder="1" applyAlignment="1">
      <alignment wrapText="1"/>
    </xf>
    <xf numFmtId="4" fontId="31" fillId="4" borderId="10" xfId="0" applyNumberFormat="1" applyFont="1" applyFill="1" applyBorder="1" applyAlignment="1">
      <alignment wrapText="1"/>
    </xf>
    <xf numFmtId="2" fontId="41"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42" fillId="0" borderId="10" xfId="0" applyNumberFormat="1" applyFont="1" applyFill="1" applyBorder="1" applyAlignment="1">
      <alignment wrapText="1"/>
    </xf>
    <xf numFmtId="2" fontId="43" fillId="0" borderId="10" xfId="0" applyNumberFormat="1" applyFont="1" applyFill="1" applyBorder="1" applyAlignment="1">
      <alignment wrapText="1"/>
    </xf>
    <xf numFmtId="2" fontId="41" fillId="0" borderId="10" xfId="0" applyNumberFormat="1" applyFont="1" applyFill="1" applyBorder="1" applyAlignment="1">
      <alignment wrapText="1"/>
    </xf>
    <xf numFmtId="2" fontId="31" fillId="0" borderId="10" xfId="0" applyNumberFormat="1" applyFont="1" applyFill="1" applyBorder="1" applyAlignment="1">
      <alignment/>
    </xf>
    <xf numFmtId="2" fontId="41" fillId="0" borderId="10" xfId="0" applyNumberFormat="1" applyFont="1" applyFill="1" applyBorder="1" applyAlignment="1" applyProtection="1">
      <alignment horizontal="left" vertical="center"/>
      <protection/>
    </xf>
    <xf numFmtId="2" fontId="0" fillId="0" borderId="10" xfId="0" applyNumberFormat="1" applyFont="1" applyFill="1" applyBorder="1" applyAlignment="1" applyProtection="1">
      <alignment horizontal="left" wrapText="1"/>
      <protection/>
    </xf>
    <xf numFmtId="2" fontId="41" fillId="0" borderId="10" xfId="0" applyNumberFormat="1" applyFont="1" applyFill="1" applyBorder="1" applyAlignment="1">
      <alignment wrapText="1"/>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2" fontId="32" fillId="0" borderId="10" xfId="0" applyNumberFormat="1" applyFont="1" applyFill="1" applyBorder="1" applyAlignment="1">
      <alignment wrapText="1"/>
    </xf>
    <xf numFmtId="2" fontId="32" fillId="0" borderId="10" xfId="64" applyNumberFormat="1" applyFont="1" applyFill="1" applyBorder="1" applyAlignment="1" applyProtection="1">
      <alignment wrapText="1"/>
      <protection/>
    </xf>
    <xf numFmtId="2" fontId="36" fillId="0" borderId="10" xfId="0" applyNumberFormat="1" applyFont="1" applyFill="1" applyBorder="1" applyAlignment="1">
      <alignment wrapText="1"/>
    </xf>
    <xf numFmtId="2" fontId="36" fillId="0" borderId="10" xfId="64" applyNumberFormat="1" applyFont="1" applyFill="1" applyBorder="1" applyAlignment="1" applyProtection="1">
      <alignment wrapText="1"/>
      <protection/>
    </xf>
    <xf numFmtId="2" fontId="36" fillId="0" borderId="10" xfId="60" applyNumberFormat="1" applyFont="1" applyFill="1" applyBorder="1" applyAlignment="1" applyProtection="1">
      <alignment vertical="center" wrapText="1"/>
      <protection/>
    </xf>
    <xf numFmtId="2" fontId="36" fillId="0" borderId="10" xfId="64" applyNumberFormat="1" applyFont="1" applyFill="1" applyBorder="1" applyAlignment="1">
      <alignment wrapText="1"/>
      <protection/>
    </xf>
    <xf numFmtId="2" fontId="36" fillId="0" borderId="0" xfId="0" applyNumberFormat="1" applyFont="1" applyFill="1" applyBorder="1" applyAlignment="1">
      <alignment wrapText="1"/>
    </xf>
    <xf numFmtId="2" fontId="36" fillId="0" borderId="0" xfId="60" applyNumberFormat="1" applyFont="1" applyFill="1" applyBorder="1" applyAlignment="1" applyProtection="1">
      <alignment vertical="center" wrapText="1"/>
      <protection/>
    </xf>
    <xf numFmtId="0" fontId="36" fillId="0" borderId="0" xfId="0" applyFont="1" applyFill="1" applyAlignment="1">
      <alignment wrapText="1"/>
    </xf>
    <xf numFmtId="0" fontId="25" fillId="0" borderId="0" xfId="0" applyFont="1" applyFill="1" applyBorder="1" applyAlignment="1">
      <alignment horizontal="center" wrapText="1"/>
    </xf>
    <xf numFmtId="0" fontId="44" fillId="0" borderId="0" xfId="0" applyFont="1" applyFill="1" applyAlignment="1">
      <alignment horizontal="left" wrapText="1"/>
    </xf>
    <xf numFmtId="0" fontId="26" fillId="0" borderId="0" xfId="0" applyFont="1" applyFill="1" applyBorder="1" applyAlignment="1">
      <alignment horizontal="center" wrapText="1"/>
    </xf>
    <xf numFmtId="0" fontId="25"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tint="-0.4999699890613556"/>
  </sheetPr>
  <dimension ref="A1:FL144"/>
  <sheetViews>
    <sheetView workbookViewId="0" topLeftCell="A1">
      <pane xSplit="3" ySplit="6" topLeftCell="F7" activePane="bottomRight" state="frozen"/>
      <selection pane="topLeft" activeCell="D37" sqref="D37"/>
      <selection pane="topRight" activeCell="D37" sqref="D37"/>
      <selection pane="bottomLeft" activeCell="D37" sqref="D37"/>
      <selection pane="bottomRight" activeCell="G1" sqref="G1:H16384"/>
    </sheetView>
  </sheetViews>
  <sheetFormatPr defaultColWidth="9.140625" defaultRowHeight="12.75"/>
  <cols>
    <col min="1" max="1" width="10.28125" style="43" bestFit="1" customWidth="1"/>
    <col min="2" max="2" width="57.57421875" style="42" customWidth="1"/>
    <col min="3" max="3" width="13.140625" style="41" customWidth="1"/>
    <col min="4" max="4" width="11.28125" style="41" bestFit="1" customWidth="1"/>
    <col min="5" max="5" width="13.140625" style="71" customWidth="1"/>
    <col min="6" max="6" width="14.57421875" style="71" customWidth="1"/>
    <col min="7" max="7" width="10.28125" style="4" customWidth="1"/>
    <col min="8" max="8" width="9.140625" style="4" customWidth="1"/>
    <col min="9" max="9" width="10.00390625" style="4" customWidth="1"/>
    <col min="10" max="10" width="10.7109375" style="4" customWidth="1"/>
    <col min="11" max="11" width="10.00390625" style="4" customWidth="1"/>
    <col min="12" max="12" width="10.28125" style="4" customWidth="1"/>
    <col min="13" max="13" width="10.00390625" style="4" customWidth="1"/>
    <col min="14" max="14" width="10.8515625" style="4" customWidth="1"/>
    <col min="15" max="15" width="9.140625" style="4" customWidth="1"/>
    <col min="16" max="16" width="9.7109375" style="4" customWidth="1"/>
    <col min="17" max="17" width="10.140625" style="4" customWidth="1"/>
    <col min="18" max="18" width="10.8515625" style="4" customWidth="1"/>
    <col min="19" max="19" width="9.7109375" style="4" customWidth="1"/>
    <col min="20" max="21" width="10.57421875" style="4" customWidth="1"/>
    <col min="22" max="22" width="10.8515625" style="4" customWidth="1"/>
    <col min="23" max="23" width="9.8515625" style="4" customWidth="1"/>
    <col min="24" max="24" width="9.00390625" style="4" customWidth="1"/>
    <col min="25" max="25" width="10.140625" style="4" customWidth="1"/>
    <col min="26" max="26" width="10.57421875" style="4" customWidth="1"/>
    <col min="27" max="27" width="10.7109375" style="4" customWidth="1"/>
    <col min="28" max="28" width="9.28125" style="4" customWidth="1"/>
    <col min="29" max="29" width="10.28125" style="4" customWidth="1"/>
    <col min="30" max="30" width="9.8515625" style="4" customWidth="1"/>
    <col min="31" max="31" width="10.7109375" style="4" customWidth="1"/>
    <col min="32" max="32" width="10.00390625" style="4" customWidth="1"/>
    <col min="33" max="33" width="10.28125" style="4" customWidth="1"/>
    <col min="34" max="34" width="9.57421875" style="4" customWidth="1"/>
    <col min="35" max="35" width="10.7109375" style="4" customWidth="1"/>
    <col min="36" max="36" width="10.140625" style="4" bestFit="1" customWidth="1"/>
    <col min="37" max="37" width="10.57421875" style="4" customWidth="1"/>
    <col min="38" max="38" width="10.00390625" style="4" customWidth="1"/>
    <col min="39" max="39" width="10.8515625" style="4" customWidth="1"/>
    <col min="40" max="40" width="10.140625" style="4" customWidth="1"/>
    <col min="41" max="41" width="9.7109375" style="4" customWidth="1"/>
    <col min="42" max="42" width="10.8515625" style="4" customWidth="1"/>
    <col min="43" max="43" width="11.140625" style="4" customWidth="1"/>
    <col min="44" max="44" width="9.140625" style="4" customWidth="1"/>
    <col min="45" max="45" width="10.57421875" style="4" customWidth="1"/>
    <col min="46" max="46" width="9.8515625" style="4" customWidth="1"/>
    <col min="47" max="47" width="10.8515625" style="4" customWidth="1"/>
    <col min="48" max="48" width="10.28125" style="4" customWidth="1"/>
    <col min="49" max="49" width="8.57421875" style="4" customWidth="1"/>
    <col min="50" max="50" width="10.421875" style="4" customWidth="1"/>
    <col min="51" max="52" width="9.8515625" style="4" customWidth="1"/>
    <col min="53" max="53" width="9.28125" style="4" customWidth="1"/>
    <col min="54" max="54" width="9.00390625" style="4" customWidth="1"/>
    <col min="55" max="55" width="10.421875" style="4" customWidth="1"/>
    <col min="56" max="56" width="11.28125" style="4" customWidth="1"/>
    <col min="57" max="57" width="9.8515625" style="4" customWidth="1"/>
    <col min="58" max="58" width="10.421875" style="4" customWidth="1"/>
    <col min="59" max="59" width="9.7109375" style="4" customWidth="1"/>
    <col min="60" max="60" width="11.140625" style="4" customWidth="1"/>
    <col min="61" max="61" width="10.421875" style="4" customWidth="1"/>
    <col min="62" max="62" width="10.00390625" style="4" customWidth="1"/>
    <col min="63" max="63" width="10.140625" style="4" customWidth="1"/>
    <col min="64" max="64" width="10.7109375" style="4" customWidth="1"/>
    <col min="65" max="65" width="11.140625" style="4" customWidth="1"/>
    <col min="66" max="66" width="9.57421875" style="4" customWidth="1"/>
    <col min="67" max="67" width="11.28125" style="4" customWidth="1"/>
    <col min="68" max="68" width="11.00390625" style="4" customWidth="1"/>
    <col min="69" max="69" width="9.8515625" style="4" customWidth="1"/>
    <col min="70" max="70" width="10.7109375" style="4" customWidth="1"/>
    <col min="71" max="71" width="10.28125" style="4" customWidth="1"/>
    <col min="72" max="72" width="10.57421875" style="4" customWidth="1"/>
    <col min="73" max="73" width="9.57421875" style="4" customWidth="1"/>
    <col min="74" max="74" width="8.421875" style="4" customWidth="1"/>
    <col min="75" max="75" width="10.7109375" style="4" customWidth="1"/>
    <col min="76" max="76" width="10.140625" style="4" customWidth="1"/>
    <col min="77" max="77" width="10.7109375" style="4" customWidth="1"/>
    <col min="78" max="78" width="9.8515625" style="4" customWidth="1"/>
    <col min="79" max="79" width="9.7109375" style="4" customWidth="1"/>
    <col min="80" max="80" width="10.00390625" style="4" customWidth="1"/>
    <col min="81" max="81" width="11.421875" style="4" customWidth="1"/>
    <col min="82" max="82" width="10.00390625" style="4" customWidth="1"/>
    <col min="83" max="83" width="9.7109375" style="4" customWidth="1"/>
    <col min="84" max="84" width="10.00390625" style="4" customWidth="1"/>
    <col min="85" max="85" width="10.7109375" style="4" customWidth="1"/>
    <col min="86" max="86" width="9.28125" style="4" customWidth="1"/>
    <col min="87" max="87" width="10.7109375" style="4" customWidth="1"/>
    <col min="88" max="88" width="10.140625" style="4" customWidth="1"/>
    <col min="89" max="89" width="10.8515625" style="4" customWidth="1"/>
    <col min="90" max="90" width="11.140625" style="4" customWidth="1"/>
    <col min="91" max="93" width="10.28125" style="4" customWidth="1"/>
    <col min="94" max="94" width="9.57421875" style="4" customWidth="1"/>
    <col min="95" max="95" width="10.28125" style="4" customWidth="1"/>
    <col min="96" max="96" width="9.57421875" style="4" customWidth="1"/>
    <col min="97" max="97" width="10.140625" style="4" customWidth="1"/>
    <col min="98" max="98" width="8.8515625" style="4" customWidth="1"/>
    <col min="99" max="99" width="9.421875" style="4" customWidth="1"/>
    <col min="100" max="100" width="10.28125" style="4" customWidth="1"/>
    <col min="101" max="101" width="9.8515625" style="4" customWidth="1"/>
    <col min="102" max="102" width="9.57421875" style="4" customWidth="1"/>
    <col min="103" max="103" width="9.00390625" style="4" customWidth="1"/>
    <col min="104" max="104" width="9.7109375" style="4" customWidth="1"/>
    <col min="105" max="106" width="10.421875" style="4" customWidth="1"/>
    <col min="107" max="107" width="10.140625" style="4" customWidth="1"/>
    <col min="108" max="108" width="10.28125" style="4" customWidth="1"/>
    <col min="109" max="109" width="11.57421875" style="4" customWidth="1"/>
    <col min="110" max="111" width="11.140625" style="4" customWidth="1"/>
    <col min="112" max="112" width="9.8515625" style="4" customWidth="1"/>
    <col min="113" max="113" width="8.57421875" style="4" customWidth="1"/>
    <col min="114" max="114" width="10.28125" style="4" customWidth="1"/>
    <col min="115" max="115" width="10.00390625" style="4" customWidth="1"/>
    <col min="116" max="116" width="9.8515625" style="4" customWidth="1"/>
    <col min="117" max="117" width="10.140625" style="4" customWidth="1"/>
    <col min="118" max="118" width="11.7109375" style="4" customWidth="1"/>
    <col min="119" max="119" width="8.140625" style="4" customWidth="1"/>
    <col min="120" max="120" width="8.57421875" style="4" customWidth="1"/>
    <col min="121" max="121" width="10.140625" style="4" customWidth="1"/>
    <col min="122" max="122" width="11.7109375" style="4" customWidth="1"/>
    <col min="123" max="123" width="9.57421875" style="4" customWidth="1"/>
    <col min="124" max="124" width="9.421875" style="4" customWidth="1"/>
    <col min="125" max="125" width="12.28125" style="4" customWidth="1"/>
    <col min="126" max="126" width="11.421875" style="4" customWidth="1"/>
    <col min="127" max="127" width="11.57421875" style="4" customWidth="1"/>
    <col min="128" max="128" width="11.421875" style="4" customWidth="1"/>
    <col min="129" max="129" width="14.28125" style="4" customWidth="1"/>
    <col min="130" max="130" width="10.57421875" style="4" customWidth="1"/>
    <col min="131" max="131" width="11.7109375" style="4" bestFit="1" customWidth="1"/>
    <col min="132" max="132" width="11.00390625" style="4" customWidth="1"/>
    <col min="133" max="133" width="12.00390625" style="4" customWidth="1"/>
    <col min="134" max="134" width="10.8515625" style="4" customWidth="1"/>
    <col min="135" max="135" width="11.57421875" style="4" customWidth="1"/>
    <col min="136" max="136" width="9.8515625" style="4" customWidth="1"/>
    <col min="137" max="137" width="10.57421875" style="4" customWidth="1"/>
    <col min="138" max="139" width="9.140625" style="4" customWidth="1"/>
    <col min="140" max="140" width="10.57421875" style="4" customWidth="1"/>
    <col min="141" max="141" width="9.8515625" style="4" customWidth="1"/>
    <col min="142" max="142" width="10.140625" style="4" customWidth="1"/>
    <col min="143" max="144" width="9.140625" style="4" customWidth="1"/>
    <col min="145" max="145" width="10.57421875" style="4" customWidth="1"/>
    <col min="146" max="146" width="10.00390625" style="4" customWidth="1"/>
    <col min="147" max="147" width="9.8515625" style="4" customWidth="1"/>
    <col min="148" max="149" width="9.140625" style="4" customWidth="1"/>
    <col min="150" max="150" width="10.421875" style="4" customWidth="1"/>
    <col min="151" max="151" width="9.7109375" style="4" customWidth="1"/>
    <col min="152" max="152" width="10.00390625" style="4" customWidth="1"/>
    <col min="153" max="154" width="9.140625" style="4" customWidth="1"/>
    <col min="155" max="155" width="10.140625" style="4" customWidth="1"/>
    <col min="156" max="156" width="12.7109375" style="4" bestFit="1" customWidth="1"/>
    <col min="157" max="168" width="9.140625" style="4" customWidth="1"/>
    <col min="169" max="16384" width="9.140625" style="2" customWidth="1"/>
  </cols>
  <sheetData>
    <row r="1" spans="1:129" ht="18.75">
      <c r="A1" s="1" t="s">
        <v>379</v>
      </c>
      <c r="B1" s="1" t="s">
        <v>383</v>
      </c>
      <c r="C1" s="36"/>
      <c r="D1" s="44"/>
      <c r="E1" s="61"/>
      <c r="F1" s="61"/>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row>
    <row r="2" spans="2:129" ht="17.25" customHeight="1">
      <c r="B2" s="1" t="s">
        <v>381</v>
      </c>
      <c r="C2" s="36"/>
      <c r="D2" s="44"/>
      <c r="E2" s="61"/>
      <c r="F2" s="61"/>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row>
    <row r="3" spans="1:155" ht="12.75">
      <c r="A3" s="117"/>
      <c r="B3" s="118"/>
      <c r="C3" s="37"/>
      <c r="D3" s="16"/>
      <c r="E3" s="62"/>
      <c r="F3" s="62"/>
      <c r="EY3" s="5"/>
    </row>
    <row r="4" spans="2:155" ht="12.75" customHeight="1">
      <c r="B4" s="119"/>
      <c r="C4" s="37"/>
      <c r="D4" s="16"/>
      <c r="E4" s="62"/>
      <c r="F4" s="67" t="s">
        <v>0</v>
      </c>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9"/>
      <c r="EB4" s="149"/>
      <c r="EC4" s="149"/>
      <c r="ED4" s="149"/>
      <c r="EE4" s="149"/>
      <c r="EF4" s="146"/>
      <c r="EG4" s="146"/>
      <c r="EH4" s="146"/>
      <c r="EI4" s="146"/>
      <c r="EJ4" s="146"/>
      <c r="EK4" s="146"/>
      <c r="EL4" s="146"/>
      <c r="EM4" s="146"/>
      <c r="EN4" s="146"/>
      <c r="EO4" s="146"/>
      <c r="EP4" s="146"/>
      <c r="EQ4" s="146"/>
      <c r="ER4" s="146"/>
      <c r="ES4" s="146"/>
      <c r="ET4" s="146"/>
      <c r="EU4" s="146"/>
      <c r="EV4" s="146"/>
      <c r="EW4" s="146"/>
      <c r="EX4" s="146"/>
      <c r="EY4" s="146"/>
    </row>
    <row r="5" spans="1:168" s="8" customFormat="1" ht="76.5">
      <c r="A5" s="38" t="s">
        <v>1</v>
      </c>
      <c r="B5" s="38" t="s">
        <v>2</v>
      </c>
      <c r="C5" s="38" t="s">
        <v>3</v>
      </c>
      <c r="D5" s="45" t="s">
        <v>4</v>
      </c>
      <c r="E5" s="63" t="s">
        <v>5</v>
      </c>
      <c r="F5" s="63" t="s">
        <v>6</v>
      </c>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7"/>
      <c r="FA5" s="7"/>
      <c r="FB5" s="7"/>
      <c r="FC5" s="7"/>
      <c r="FD5" s="7"/>
      <c r="FE5" s="7"/>
      <c r="FF5" s="7"/>
      <c r="FG5" s="7"/>
      <c r="FH5" s="7"/>
      <c r="FI5" s="7"/>
      <c r="FJ5" s="7"/>
      <c r="FK5" s="7"/>
      <c r="FL5" s="7"/>
    </row>
    <row r="6" spans="1:168" s="11" customFormat="1" ht="12.75">
      <c r="A6" s="120"/>
      <c r="B6" s="121"/>
      <c r="C6" s="39">
        <v>1</v>
      </c>
      <c r="D6" s="46" t="s">
        <v>148</v>
      </c>
      <c r="E6" s="64">
        <v>2</v>
      </c>
      <c r="F6" s="68" t="s">
        <v>7</v>
      </c>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10"/>
      <c r="FA6" s="10"/>
      <c r="FB6" s="10"/>
      <c r="FC6" s="10"/>
      <c r="FD6" s="10"/>
      <c r="FE6" s="10"/>
      <c r="FF6" s="10"/>
      <c r="FG6" s="10"/>
      <c r="FH6" s="10"/>
      <c r="FI6" s="10"/>
      <c r="FJ6" s="10"/>
      <c r="FK6" s="10"/>
      <c r="FL6" s="10"/>
    </row>
    <row r="7" spans="1:157" ht="12.75">
      <c r="A7" s="122" t="s">
        <v>8</v>
      </c>
      <c r="B7" s="123" t="s">
        <v>9</v>
      </c>
      <c r="C7" s="34">
        <f>+C8+C53+C75</f>
        <v>397665.43</v>
      </c>
      <c r="D7" s="34">
        <f>+D8+D53+D75</f>
        <v>397665.43</v>
      </c>
      <c r="E7" s="65">
        <f>+E8+E53+E75</f>
        <v>372183.41000000003</v>
      </c>
      <c r="F7" s="65">
        <f>+F8+F53+F75</f>
        <v>36917.2</v>
      </c>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3"/>
      <c r="FA7" s="3"/>
    </row>
    <row r="8" spans="1:157" ht="12.75">
      <c r="A8" s="122" t="s">
        <v>10</v>
      </c>
      <c r="B8" s="123" t="s">
        <v>11</v>
      </c>
      <c r="C8" s="34">
        <f>+C13+C41+C9</f>
        <v>344885</v>
      </c>
      <c r="D8" s="34">
        <f>+D13+D41+D9</f>
        <v>344885</v>
      </c>
      <c r="E8" s="65">
        <f>+E13+E41+E9</f>
        <v>365642.83</v>
      </c>
      <c r="F8" s="65">
        <f>+F13+F41+F9</f>
        <v>36320.759999999995</v>
      </c>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3"/>
      <c r="FA8" s="3"/>
    </row>
    <row r="9" spans="1:157" ht="12.75">
      <c r="A9" s="122" t="s">
        <v>12</v>
      </c>
      <c r="B9" s="123" t="s">
        <v>13</v>
      </c>
      <c r="C9" s="34">
        <f>+C10+C11+C12</f>
        <v>15</v>
      </c>
      <c r="D9" s="34">
        <f>+D10+D11+D12</f>
        <v>15</v>
      </c>
      <c r="E9" s="65">
        <f>+E10+E11+E12</f>
        <v>0.12</v>
      </c>
      <c r="F9" s="65">
        <f>+F10+F11+F12</f>
        <v>0</v>
      </c>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3"/>
      <c r="FA9" s="3"/>
    </row>
    <row r="10" spans="1:157" ht="38.25">
      <c r="A10" s="122" t="s">
        <v>14</v>
      </c>
      <c r="B10" s="123" t="s">
        <v>15</v>
      </c>
      <c r="C10" s="34">
        <v>15</v>
      </c>
      <c r="D10" s="34">
        <v>15</v>
      </c>
      <c r="E10" s="65">
        <v>0.12</v>
      </c>
      <c r="F10" s="65">
        <v>0</v>
      </c>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3"/>
      <c r="FA10" s="3"/>
    </row>
    <row r="11" spans="1:157" ht="38.25">
      <c r="A11" s="122" t="s">
        <v>16</v>
      </c>
      <c r="B11" s="123" t="s">
        <v>17</v>
      </c>
      <c r="C11" s="34"/>
      <c r="D11" s="34"/>
      <c r="E11" s="65"/>
      <c r="F11" s="65"/>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3"/>
      <c r="FA11" s="3"/>
    </row>
    <row r="12" spans="1:157" ht="25.5">
      <c r="A12" s="122"/>
      <c r="B12" s="124" t="s">
        <v>373</v>
      </c>
      <c r="C12" s="34"/>
      <c r="D12" s="34"/>
      <c r="E12" s="65"/>
      <c r="F12" s="65"/>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3"/>
      <c r="FA12" s="3"/>
    </row>
    <row r="13" spans="1:157" ht="12.75">
      <c r="A13" s="122" t="s">
        <v>18</v>
      </c>
      <c r="B13" s="123" t="s">
        <v>19</v>
      </c>
      <c r="C13" s="34">
        <f>+C14+C22</f>
        <v>343104</v>
      </c>
      <c r="D13" s="34">
        <f>+D14+D22</f>
        <v>343104</v>
      </c>
      <c r="E13" s="65">
        <f>+E14+E22</f>
        <v>364784.36000000004</v>
      </c>
      <c r="F13" s="65">
        <f>+F14+F22</f>
        <v>36250.03999999999</v>
      </c>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3"/>
      <c r="FA13" s="3"/>
    </row>
    <row r="14" spans="1:157" ht="12.75">
      <c r="A14" s="122" t="s">
        <v>20</v>
      </c>
      <c r="B14" s="123" t="s">
        <v>21</v>
      </c>
      <c r="C14" s="34">
        <f>+C15</f>
        <v>157715</v>
      </c>
      <c r="D14" s="34">
        <f>+D15</f>
        <v>157715</v>
      </c>
      <c r="E14" s="65">
        <f>+E15</f>
        <v>165510.96000000002</v>
      </c>
      <c r="F14" s="65">
        <f>+F15</f>
        <v>16173.949999999999</v>
      </c>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3"/>
      <c r="FA14" s="3"/>
    </row>
    <row r="15" spans="1:157" ht="25.5">
      <c r="A15" s="122" t="s">
        <v>22</v>
      </c>
      <c r="B15" s="123" t="s">
        <v>23</v>
      </c>
      <c r="C15" s="34">
        <f>C16+C17+C19+C20+C21+C18</f>
        <v>157715</v>
      </c>
      <c r="D15" s="34">
        <f>D16+D17+D19+D20+D21+D18</f>
        <v>157715</v>
      </c>
      <c r="E15" s="65">
        <f>E16+E17+E19+E20+E21+E18</f>
        <v>165510.96000000002</v>
      </c>
      <c r="F15" s="65">
        <f>F16+F17+F19+F20+F21+F18</f>
        <v>16173.949999999999</v>
      </c>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3"/>
      <c r="FA15" s="3"/>
    </row>
    <row r="16" spans="1:157" ht="25.5">
      <c r="A16" s="125" t="s">
        <v>24</v>
      </c>
      <c r="B16" s="126" t="s">
        <v>25</v>
      </c>
      <c r="C16" s="34">
        <v>157715</v>
      </c>
      <c r="D16" s="34">
        <v>157715</v>
      </c>
      <c r="E16" s="69">
        <v>142393.08</v>
      </c>
      <c r="F16" s="69">
        <v>13966.82</v>
      </c>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3"/>
      <c r="FA16" s="3"/>
    </row>
    <row r="17" spans="1:157" ht="25.5">
      <c r="A17" s="125" t="s">
        <v>26</v>
      </c>
      <c r="B17" s="126" t="s">
        <v>27</v>
      </c>
      <c r="C17" s="34"/>
      <c r="D17" s="34"/>
      <c r="E17" s="69">
        <v>1263.67</v>
      </c>
      <c r="F17" s="69">
        <v>107.31</v>
      </c>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3"/>
      <c r="FA17" s="3"/>
    </row>
    <row r="18" spans="1:157" ht="12.75">
      <c r="A18" s="125" t="s">
        <v>28</v>
      </c>
      <c r="B18" s="126" t="s">
        <v>29</v>
      </c>
      <c r="C18" s="34"/>
      <c r="D18" s="34"/>
      <c r="E18" s="69"/>
      <c r="F18" s="69"/>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3"/>
      <c r="FA18" s="3"/>
    </row>
    <row r="19" spans="1:157" ht="25.5">
      <c r="A19" s="125" t="s">
        <v>30</v>
      </c>
      <c r="B19" s="126" t="s">
        <v>31</v>
      </c>
      <c r="C19" s="34"/>
      <c r="D19" s="34"/>
      <c r="E19" s="69">
        <v>21854.23</v>
      </c>
      <c r="F19" s="69">
        <v>2099.82</v>
      </c>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3"/>
      <c r="FA19" s="3"/>
    </row>
    <row r="20" spans="1:157" ht="25.5">
      <c r="A20" s="125" t="s">
        <v>32</v>
      </c>
      <c r="B20" s="126" t="s">
        <v>33</v>
      </c>
      <c r="C20" s="34"/>
      <c r="D20" s="34"/>
      <c r="E20" s="69"/>
      <c r="F20" s="69"/>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3"/>
      <c r="FA20" s="3"/>
    </row>
    <row r="21" spans="1:157" ht="43.5" customHeight="1">
      <c r="A21" s="125" t="s">
        <v>34</v>
      </c>
      <c r="B21" s="127" t="s">
        <v>35</v>
      </c>
      <c r="C21" s="34"/>
      <c r="D21" s="34"/>
      <c r="E21" s="69">
        <v>-0.02</v>
      </c>
      <c r="F21" s="69">
        <v>0</v>
      </c>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3"/>
      <c r="FA21" s="3"/>
    </row>
    <row r="22" spans="1:157" ht="12.75">
      <c r="A22" s="122" t="s">
        <v>36</v>
      </c>
      <c r="B22" s="123" t="s">
        <v>37</v>
      </c>
      <c r="C22" s="34">
        <f>C23+C29+C40+C30+C31+C32+C33+C34+C35+C36+C37+C38+C39</f>
        <v>185389</v>
      </c>
      <c r="D22" s="34">
        <f>D23+D29+D40+D30+D31+D32+D33+D34+D35+D36+D37+D38+D39</f>
        <v>185389</v>
      </c>
      <c r="E22" s="65">
        <f>E23+E29+E40+E30+E31+E32+E33+E34+E35+E36+E37+E38+E39</f>
        <v>199273.40000000002</v>
      </c>
      <c r="F22" s="65">
        <f>F23+F29+F40+F30+F31+F32+F33+F34+F35+F36+F37+F38+F39</f>
        <v>20076.089999999997</v>
      </c>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3"/>
      <c r="FA22" s="3"/>
    </row>
    <row r="23" spans="1:157" ht="25.5">
      <c r="A23" s="122" t="s">
        <v>38</v>
      </c>
      <c r="B23" s="123" t="s">
        <v>39</v>
      </c>
      <c r="C23" s="34">
        <f>C24+C25+C26+C27+C28</f>
        <v>179134</v>
      </c>
      <c r="D23" s="34">
        <f>D24+D25+D26+D27+D28</f>
        <v>179134</v>
      </c>
      <c r="E23" s="65">
        <f>E24+E25+E26+E27+E28</f>
        <v>188264.55000000005</v>
      </c>
      <c r="F23" s="65">
        <f>F24+F25+F26+F27+F28</f>
        <v>19018.48</v>
      </c>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3"/>
      <c r="FA23" s="3"/>
    </row>
    <row r="24" spans="1:157" ht="25.5">
      <c r="A24" s="125" t="s">
        <v>40</v>
      </c>
      <c r="B24" s="126" t="s">
        <v>41</v>
      </c>
      <c r="C24" s="34">
        <v>179134</v>
      </c>
      <c r="D24" s="34">
        <v>179134</v>
      </c>
      <c r="E24" s="69">
        <v>151673.7</v>
      </c>
      <c r="F24" s="69">
        <v>15183.05</v>
      </c>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3"/>
      <c r="FA24" s="3"/>
    </row>
    <row r="25" spans="1:157" ht="42.75">
      <c r="A25" s="125" t="s">
        <v>42</v>
      </c>
      <c r="B25" s="128" t="s">
        <v>43</v>
      </c>
      <c r="C25" s="34"/>
      <c r="D25" s="34"/>
      <c r="E25" s="69">
        <v>13079.73</v>
      </c>
      <c r="F25" s="69">
        <v>1838.15</v>
      </c>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3"/>
      <c r="FA25" s="3"/>
    </row>
    <row r="26" spans="1:157" ht="27.75" customHeight="1">
      <c r="A26" s="125" t="s">
        <v>44</v>
      </c>
      <c r="B26" s="126" t="s">
        <v>45</v>
      </c>
      <c r="C26" s="34"/>
      <c r="D26" s="34"/>
      <c r="E26" s="69">
        <v>124.67</v>
      </c>
      <c r="F26" s="69">
        <v>13.43</v>
      </c>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3"/>
      <c r="FA26" s="3"/>
    </row>
    <row r="27" spans="1:157" ht="12.75">
      <c r="A27" s="125" t="s">
        <v>46</v>
      </c>
      <c r="B27" s="126" t="s">
        <v>47</v>
      </c>
      <c r="C27" s="34"/>
      <c r="D27" s="34"/>
      <c r="E27" s="69">
        <v>23386.45</v>
      </c>
      <c r="F27" s="69">
        <v>1983.85</v>
      </c>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3"/>
      <c r="FA27" s="3"/>
    </row>
    <row r="28" spans="1:157" ht="12.75">
      <c r="A28" s="125" t="s">
        <v>48</v>
      </c>
      <c r="B28" s="126" t="s">
        <v>49</v>
      </c>
      <c r="C28" s="34"/>
      <c r="D28" s="34"/>
      <c r="E28" s="69"/>
      <c r="F28" s="69"/>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3"/>
      <c r="FA28" s="3"/>
    </row>
    <row r="29" spans="1:157" ht="12.75">
      <c r="A29" s="125" t="s">
        <v>50</v>
      </c>
      <c r="B29" s="126" t="s">
        <v>51</v>
      </c>
      <c r="C29" s="34">
        <v>9</v>
      </c>
      <c r="D29" s="34">
        <v>9</v>
      </c>
      <c r="E29" s="69"/>
      <c r="F29" s="69"/>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3"/>
      <c r="FA29" s="3"/>
    </row>
    <row r="30" spans="1:157" ht="24">
      <c r="A30" s="125" t="s">
        <v>52</v>
      </c>
      <c r="B30" s="129" t="s">
        <v>53</v>
      </c>
      <c r="C30" s="34"/>
      <c r="D30" s="34"/>
      <c r="E30" s="69">
        <v>0.71</v>
      </c>
      <c r="F30" s="69">
        <v>0.71</v>
      </c>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3"/>
      <c r="FA30" s="3"/>
    </row>
    <row r="31" spans="1:157" ht="38.25">
      <c r="A31" s="125" t="s">
        <v>54</v>
      </c>
      <c r="B31" s="126" t="s">
        <v>55</v>
      </c>
      <c r="C31" s="34">
        <v>89</v>
      </c>
      <c r="D31" s="34">
        <v>89</v>
      </c>
      <c r="E31" s="69">
        <v>86.05</v>
      </c>
      <c r="F31" s="69">
        <v>6</v>
      </c>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3"/>
      <c r="FA31" s="3"/>
    </row>
    <row r="32" spans="1:157" ht="51">
      <c r="A32" s="125" t="s">
        <v>56</v>
      </c>
      <c r="B32" s="126" t="s">
        <v>57</v>
      </c>
      <c r="C32" s="34">
        <v>1310</v>
      </c>
      <c r="D32" s="34">
        <v>1310</v>
      </c>
      <c r="E32" s="69">
        <v>1487.18</v>
      </c>
      <c r="F32" s="69">
        <v>35.53</v>
      </c>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3"/>
      <c r="FA32" s="3"/>
    </row>
    <row r="33" spans="1:157" ht="38.25">
      <c r="A33" s="125" t="s">
        <v>58</v>
      </c>
      <c r="B33" s="126" t="s">
        <v>59</v>
      </c>
      <c r="C33" s="34"/>
      <c r="D33" s="34"/>
      <c r="E33" s="69">
        <v>0.05</v>
      </c>
      <c r="F33" s="69"/>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3"/>
      <c r="FA33" s="3"/>
    </row>
    <row r="34" spans="1:157" ht="38.25">
      <c r="A34" s="125" t="s">
        <v>60</v>
      </c>
      <c r="B34" s="126" t="s">
        <v>61</v>
      </c>
      <c r="C34" s="34"/>
      <c r="D34" s="34"/>
      <c r="E34" s="69">
        <v>0.44</v>
      </c>
      <c r="F34" s="69"/>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3"/>
      <c r="FA34" s="3"/>
    </row>
    <row r="35" spans="1:157" ht="38.25">
      <c r="A35" s="125" t="s">
        <v>62</v>
      </c>
      <c r="B35" s="126" t="s">
        <v>63</v>
      </c>
      <c r="C35" s="34"/>
      <c r="D35" s="34"/>
      <c r="E35" s="69"/>
      <c r="F35" s="69"/>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3"/>
      <c r="FA35" s="3"/>
    </row>
    <row r="36" spans="1:157" ht="38.25">
      <c r="A36" s="125" t="s">
        <v>64</v>
      </c>
      <c r="B36" s="126" t="s">
        <v>65</v>
      </c>
      <c r="C36" s="34">
        <v>1</v>
      </c>
      <c r="D36" s="34">
        <v>1</v>
      </c>
      <c r="E36" s="69">
        <v>1.43</v>
      </c>
      <c r="F36" s="69">
        <v>-1.11</v>
      </c>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3"/>
      <c r="FA36" s="3"/>
    </row>
    <row r="37" spans="1:157" ht="25.5">
      <c r="A37" s="125" t="s">
        <v>66</v>
      </c>
      <c r="B37" s="126" t="s">
        <v>67</v>
      </c>
      <c r="C37" s="34">
        <v>1455</v>
      </c>
      <c r="D37" s="34">
        <v>1455</v>
      </c>
      <c r="E37" s="69">
        <v>2356.64</v>
      </c>
      <c r="F37" s="69">
        <v>246.25</v>
      </c>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3"/>
      <c r="FA37" s="3"/>
    </row>
    <row r="38" spans="1:157" ht="30" customHeight="1">
      <c r="A38" s="125" t="s">
        <v>68</v>
      </c>
      <c r="B38" s="126" t="s">
        <v>69</v>
      </c>
      <c r="C38" s="34">
        <v>2277</v>
      </c>
      <c r="D38" s="34">
        <v>2277</v>
      </c>
      <c r="E38" s="69">
        <v>2849.72</v>
      </c>
      <c r="F38" s="69">
        <v>545.8</v>
      </c>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3"/>
      <c r="FA38" s="3"/>
    </row>
    <row r="39" spans="1:157" ht="30" customHeight="1">
      <c r="A39" s="125"/>
      <c r="B39" s="126" t="s">
        <v>70</v>
      </c>
      <c r="C39" s="34">
        <v>1114</v>
      </c>
      <c r="D39" s="34">
        <v>1114</v>
      </c>
      <c r="E39" s="69">
        <v>4226.63</v>
      </c>
      <c r="F39" s="69">
        <v>224.43</v>
      </c>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3"/>
      <c r="FA39" s="3"/>
    </row>
    <row r="40" spans="1:157" ht="12.75">
      <c r="A40" s="125" t="s">
        <v>71</v>
      </c>
      <c r="B40" s="126" t="s">
        <v>72</v>
      </c>
      <c r="C40" s="34"/>
      <c r="D40" s="34"/>
      <c r="E40" s="69"/>
      <c r="F40" s="69"/>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3"/>
      <c r="FA40" s="3"/>
    </row>
    <row r="41" spans="1:157" ht="12.75">
      <c r="A41" s="122" t="s">
        <v>73</v>
      </c>
      <c r="B41" s="123" t="s">
        <v>74</v>
      </c>
      <c r="C41" s="34">
        <f>+C42+C47</f>
        <v>1766</v>
      </c>
      <c r="D41" s="34">
        <f>+D42+D47</f>
        <v>1766</v>
      </c>
      <c r="E41" s="65">
        <f>+E42+E47</f>
        <v>858.35</v>
      </c>
      <c r="F41" s="65">
        <f>+F42+F47</f>
        <v>70.72</v>
      </c>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3"/>
      <c r="FA41" s="3"/>
    </row>
    <row r="42" spans="1:157" ht="12.75">
      <c r="A42" s="122" t="s">
        <v>75</v>
      </c>
      <c r="B42" s="123" t="s">
        <v>76</v>
      </c>
      <c r="C42" s="34">
        <f>+C43+C45</f>
        <v>0</v>
      </c>
      <c r="D42" s="34">
        <f>+D43+D45</f>
        <v>0</v>
      </c>
      <c r="E42" s="65">
        <f>+E43+E45</f>
        <v>0</v>
      </c>
      <c r="F42" s="65">
        <f>+F43+F45</f>
        <v>0</v>
      </c>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3"/>
      <c r="FA42" s="3"/>
    </row>
    <row r="43" spans="1:157" ht="12.75">
      <c r="A43" s="122" t="s">
        <v>77</v>
      </c>
      <c r="B43" s="123" t="s">
        <v>78</v>
      </c>
      <c r="C43" s="34">
        <f>+C44</f>
        <v>0</v>
      </c>
      <c r="D43" s="34">
        <f>+D44</f>
        <v>0</v>
      </c>
      <c r="E43" s="65">
        <f>+E44</f>
        <v>0</v>
      </c>
      <c r="F43" s="65">
        <f>+F44</f>
        <v>0</v>
      </c>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3"/>
      <c r="FA43" s="3"/>
    </row>
    <row r="44" spans="1:157" ht="12.75">
      <c r="A44" s="125" t="s">
        <v>79</v>
      </c>
      <c r="B44" s="126" t="s">
        <v>80</v>
      </c>
      <c r="C44" s="34"/>
      <c r="D44" s="34"/>
      <c r="E44" s="69"/>
      <c r="F44" s="69"/>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3"/>
      <c r="FA44" s="3"/>
    </row>
    <row r="45" spans="1:157" ht="12.75">
      <c r="A45" s="122" t="s">
        <v>81</v>
      </c>
      <c r="B45" s="123" t="s">
        <v>82</v>
      </c>
      <c r="C45" s="34">
        <f>+C46</f>
        <v>0</v>
      </c>
      <c r="D45" s="34">
        <f>+D46</f>
        <v>0</v>
      </c>
      <c r="E45" s="65">
        <f>+E46</f>
        <v>0</v>
      </c>
      <c r="F45" s="65">
        <f>+F46</f>
        <v>0</v>
      </c>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3"/>
      <c r="FA45" s="3"/>
    </row>
    <row r="46" spans="1:157" ht="12.75">
      <c r="A46" s="125" t="s">
        <v>83</v>
      </c>
      <c r="B46" s="126" t="s">
        <v>84</v>
      </c>
      <c r="C46" s="34"/>
      <c r="D46" s="34"/>
      <c r="E46" s="69"/>
      <c r="F46" s="69"/>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3"/>
      <c r="FA46" s="3"/>
    </row>
    <row r="47" spans="1:168" s="15" customFormat="1" ht="12.75">
      <c r="A47" s="122" t="s">
        <v>85</v>
      </c>
      <c r="B47" s="123" t="s">
        <v>86</v>
      </c>
      <c r="C47" s="34">
        <f>+C48+C51</f>
        <v>1766</v>
      </c>
      <c r="D47" s="34">
        <f>+D48+D51</f>
        <v>1766</v>
      </c>
      <c r="E47" s="65">
        <f>+E48+E51</f>
        <v>858.35</v>
      </c>
      <c r="F47" s="65">
        <f>+F48+F51</f>
        <v>70.72</v>
      </c>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4"/>
      <c r="FC47" s="14"/>
      <c r="FD47" s="14"/>
      <c r="FE47" s="14"/>
      <c r="FF47" s="14"/>
      <c r="FG47" s="14"/>
      <c r="FH47" s="14"/>
      <c r="FI47" s="14"/>
      <c r="FJ47" s="14"/>
      <c r="FK47" s="14"/>
      <c r="FL47" s="14"/>
    </row>
    <row r="48" spans="1:157" ht="12.75">
      <c r="A48" s="122" t="s">
        <v>87</v>
      </c>
      <c r="B48" s="123" t="s">
        <v>88</v>
      </c>
      <c r="C48" s="34">
        <f>C50+C49</f>
        <v>1766</v>
      </c>
      <c r="D48" s="34">
        <f>D50+D49</f>
        <v>1766</v>
      </c>
      <c r="E48" s="65">
        <f>E50+E49</f>
        <v>858.35</v>
      </c>
      <c r="F48" s="65">
        <f>F50+F49</f>
        <v>70.72</v>
      </c>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3"/>
      <c r="FA48" s="3"/>
    </row>
    <row r="49" spans="1:157" ht="12.75">
      <c r="A49" s="130">
        <v>3624</v>
      </c>
      <c r="B49" s="123" t="s">
        <v>89</v>
      </c>
      <c r="C49" s="34"/>
      <c r="D49" s="34"/>
      <c r="E49" s="65">
        <v>-10.48</v>
      </c>
      <c r="F49" s="65"/>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3"/>
      <c r="FA49" s="3"/>
    </row>
    <row r="50" spans="1:157" ht="12.75">
      <c r="A50" s="125" t="s">
        <v>90</v>
      </c>
      <c r="B50" s="126" t="s">
        <v>91</v>
      </c>
      <c r="C50" s="34">
        <v>1766</v>
      </c>
      <c r="D50" s="34">
        <v>1766</v>
      </c>
      <c r="E50" s="69">
        <v>868.83</v>
      </c>
      <c r="F50" s="69">
        <v>70.72</v>
      </c>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3"/>
      <c r="FA50" s="3"/>
    </row>
    <row r="51" spans="1:157" ht="12.75">
      <c r="A51" s="122" t="s">
        <v>92</v>
      </c>
      <c r="B51" s="123" t="s">
        <v>93</v>
      </c>
      <c r="C51" s="34">
        <f>C52</f>
        <v>0</v>
      </c>
      <c r="D51" s="34">
        <f>D52</f>
        <v>0</v>
      </c>
      <c r="E51" s="65">
        <f>E52</f>
        <v>0</v>
      </c>
      <c r="F51" s="65">
        <f>F52</f>
        <v>0</v>
      </c>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3"/>
      <c r="FA51" s="3"/>
    </row>
    <row r="52" spans="1:157" ht="12.75">
      <c r="A52" s="125" t="s">
        <v>94</v>
      </c>
      <c r="B52" s="126" t="s">
        <v>95</v>
      </c>
      <c r="C52" s="34"/>
      <c r="D52" s="34"/>
      <c r="E52" s="69"/>
      <c r="F52" s="69"/>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3"/>
      <c r="FA52" s="3"/>
    </row>
    <row r="53" spans="1:157" ht="12.75">
      <c r="A53" s="122" t="s">
        <v>96</v>
      </c>
      <c r="B53" s="123" t="s">
        <v>97</v>
      </c>
      <c r="C53" s="34">
        <f>+C54</f>
        <v>52780.43</v>
      </c>
      <c r="D53" s="34">
        <f>+D54</f>
        <v>52780.43</v>
      </c>
      <c r="E53" s="65">
        <f>+E54</f>
        <v>6540.58</v>
      </c>
      <c r="F53" s="65">
        <f>+F54</f>
        <v>596.44</v>
      </c>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3"/>
      <c r="FA53" s="3"/>
    </row>
    <row r="54" spans="1:157" ht="25.5">
      <c r="A54" s="122" t="s">
        <v>98</v>
      </c>
      <c r="B54" s="123" t="s">
        <v>99</v>
      </c>
      <c r="C54" s="34">
        <f>+C55+C66</f>
        <v>52780.43</v>
      </c>
      <c r="D54" s="34">
        <f>+D55+D66</f>
        <v>52780.43</v>
      </c>
      <c r="E54" s="65">
        <f>+E55+E66</f>
        <v>6540.58</v>
      </c>
      <c r="F54" s="65">
        <f>+F55+F66</f>
        <v>596.44</v>
      </c>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3"/>
      <c r="FA54" s="3"/>
    </row>
    <row r="55" spans="1:157" ht="12.75">
      <c r="A55" s="122" t="s">
        <v>100</v>
      </c>
      <c r="B55" s="123" t="s">
        <v>101</v>
      </c>
      <c r="C55" s="34">
        <f>C56+C57+C58+C59+C61+C62+C63+C64+C60+C65</f>
        <v>47980.43</v>
      </c>
      <c r="D55" s="34">
        <f>D56+D57+D58+D59+D61+D62+D63+D64+D60+D65</f>
        <v>47980.43</v>
      </c>
      <c r="E55" s="65">
        <f>E56+E57+E58+E59+E61+E62+E63+E64+E60+E65</f>
        <v>4172.37</v>
      </c>
      <c r="F55" s="65">
        <f>F56+F57+F58+F59+F61+F62+F63+F64+F60+F65</f>
        <v>400.71000000000004</v>
      </c>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3"/>
      <c r="FA55" s="3"/>
    </row>
    <row r="56" spans="1:157" ht="25.5">
      <c r="A56" s="125" t="s">
        <v>102</v>
      </c>
      <c r="B56" s="126" t="s">
        <v>103</v>
      </c>
      <c r="C56" s="34"/>
      <c r="D56" s="34"/>
      <c r="E56" s="69"/>
      <c r="F56" s="69"/>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3"/>
      <c r="FA56" s="3"/>
    </row>
    <row r="57" spans="1:157" ht="25.5">
      <c r="A57" s="125" t="s">
        <v>104</v>
      </c>
      <c r="B57" s="126" t="s">
        <v>105</v>
      </c>
      <c r="C57" s="34">
        <v>91</v>
      </c>
      <c r="D57" s="34">
        <v>91</v>
      </c>
      <c r="E57" s="69">
        <v>2073.35</v>
      </c>
      <c r="F57" s="69">
        <v>224.22</v>
      </c>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3"/>
      <c r="FA57" s="3"/>
    </row>
    <row r="58" spans="1:157" ht="25.5">
      <c r="A58" s="131" t="s">
        <v>106</v>
      </c>
      <c r="B58" s="126" t="s">
        <v>107</v>
      </c>
      <c r="C58" s="34">
        <v>42904</v>
      </c>
      <c r="D58" s="34">
        <v>42904</v>
      </c>
      <c r="E58" s="69"/>
      <c r="F58" s="69"/>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3"/>
      <c r="FA58" s="3"/>
    </row>
    <row r="59" spans="1:157" ht="25.5">
      <c r="A59" s="125" t="s">
        <v>108</v>
      </c>
      <c r="B59" s="132" t="s">
        <v>109</v>
      </c>
      <c r="C59" s="34">
        <v>1966</v>
      </c>
      <c r="D59" s="34">
        <v>1966</v>
      </c>
      <c r="E59" s="69">
        <v>2092.06</v>
      </c>
      <c r="F59" s="69">
        <v>175.83</v>
      </c>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3"/>
      <c r="FA59" s="3"/>
    </row>
    <row r="60" spans="1:157" ht="12.75">
      <c r="A60" s="125" t="s">
        <v>110</v>
      </c>
      <c r="B60" s="132" t="s">
        <v>111</v>
      </c>
      <c r="C60" s="34"/>
      <c r="D60" s="34"/>
      <c r="E60" s="69"/>
      <c r="F60" s="69"/>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3"/>
      <c r="FA60" s="3"/>
    </row>
    <row r="61" spans="1:157" ht="25.5">
      <c r="A61" s="125" t="s">
        <v>112</v>
      </c>
      <c r="B61" s="132" t="s">
        <v>113</v>
      </c>
      <c r="C61" s="34"/>
      <c r="D61" s="34"/>
      <c r="E61" s="69"/>
      <c r="F61" s="69"/>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3"/>
      <c r="FA61" s="3"/>
    </row>
    <row r="62" spans="1:157" ht="25.5">
      <c r="A62" s="125" t="s">
        <v>114</v>
      </c>
      <c r="B62" s="132" t="s">
        <v>115</v>
      </c>
      <c r="C62" s="34"/>
      <c r="D62" s="34"/>
      <c r="E62" s="69"/>
      <c r="F62" s="69"/>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3"/>
      <c r="FA62" s="3"/>
    </row>
    <row r="63" spans="1:157" ht="25.5">
      <c r="A63" s="125" t="s">
        <v>116</v>
      </c>
      <c r="B63" s="132" t="s">
        <v>117</v>
      </c>
      <c r="C63" s="34"/>
      <c r="D63" s="34"/>
      <c r="E63" s="69"/>
      <c r="F63" s="69"/>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3"/>
      <c r="FA63" s="3"/>
    </row>
    <row r="64" spans="1:157" ht="51">
      <c r="A64" s="125" t="s">
        <v>118</v>
      </c>
      <c r="B64" s="132" t="s">
        <v>119</v>
      </c>
      <c r="C64" s="34">
        <v>9</v>
      </c>
      <c r="D64" s="34">
        <v>9</v>
      </c>
      <c r="E64" s="69">
        <v>6.96</v>
      </c>
      <c r="F64" s="69">
        <v>0.66</v>
      </c>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3"/>
      <c r="FA64" s="3"/>
    </row>
    <row r="65" spans="1:157" ht="25.5">
      <c r="A65" s="125" t="s">
        <v>120</v>
      </c>
      <c r="B65" s="132" t="s">
        <v>121</v>
      </c>
      <c r="C65" s="34">
        <v>3010.43</v>
      </c>
      <c r="D65" s="34">
        <v>3010.43</v>
      </c>
      <c r="E65" s="69"/>
      <c r="F65" s="69"/>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3"/>
      <c r="FA65" s="3"/>
    </row>
    <row r="66" spans="1:157" ht="12.75">
      <c r="A66" s="122" t="s">
        <v>122</v>
      </c>
      <c r="B66" s="123" t="s">
        <v>123</v>
      </c>
      <c r="C66" s="34">
        <f>+C67+C68+C69+C70+C71+C72+C73+C74</f>
        <v>4800</v>
      </c>
      <c r="D66" s="34">
        <f>+D67+D68+D69+D70+D71+D72+D73+D74</f>
        <v>4800</v>
      </c>
      <c r="E66" s="65">
        <f>+E67+E68+E69+E70+E71+E72+E73+E74</f>
        <v>2368.21</v>
      </c>
      <c r="F66" s="65">
        <f>+F67+F68+F69+F70+F71+F72+F73+F74</f>
        <v>195.73</v>
      </c>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3"/>
      <c r="FA66" s="3"/>
    </row>
    <row r="67" spans="1:157" ht="25.5">
      <c r="A67" s="125" t="s">
        <v>124</v>
      </c>
      <c r="B67" s="126" t="s">
        <v>125</v>
      </c>
      <c r="C67" s="34"/>
      <c r="D67" s="34"/>
      <c r="E67" s="69"/>
      <c r="F67" s="69"/>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3"/>
      <c r="FA67" s="3"/>
    </row>
    <row r="68" spans="1:157" ht="25.5">
      <c r="A68" s="125" t="s">
        <v>126</v>
      </c>
      <c r="B68" s="132" t="s">
        <v>109</v>
      </c>
      <c r="C68" s="34"/>
      <c r="D68" s="34"/>
      <c r="E68" s="69"/>
      <c r="F68" s="69"/>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3"/>
      <c r="FA68" s="3"/>
    </row>
    <row r="69" spans="1:157" ht="38.25">
      <c r="A69" s="125" t="s">
        <v>127</v>
      </c>
      <c r="B69" s="126" t="s">
        <v>128</v>
      </c>
      <c r="C69" s="34"/>
      <c r="D69" s="34"/>
      <c r="E69" s="69">
        <v>0.39</v>
      </c>
      <c r="F69" s="69">
        <v>0</v>
      </c>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3"/>
      <c r="FA69" s="3"/>
    </row>
    <row r="70" spans="1:157" ht="38.25">
      <c r="A70" s="125" t="s">
        <v>129</v>
      </c>
      <c r="B70" s="126" t="s">
        <v>130</v>
      </c>
      <c r="C70" s="34">
        <v>51</v>
      </c>
      <c r="D70" s="34">
        <v>51</v>
      </c>
      <c r="E70" s="69">
        <v>2.81</v>
      </c>
      <c r="F70" s="69">
        <v>0.72</v>
      </c>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3"/>
      <c r="FA70" s="3"/>
    </row>
    <row r="71" spans="1:157" ht="25.5">
      <c r="A71" s="125" t="s">
        <v>131</v>
      </c>
      <c r="B71" s="126" t="s">
        <v>113</v>
      </c>
      <c r="C71" s="34"/>
      <c r="D71" s="34"/>
      <c r="E71" s="69">
        <v>2358.55</v>
      </c>
      <c r="F71" s="69">
        <v>194.48</v>
      </c>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3"/>
      <c r="FA71" s="3"/>
    </row>
    <row r="72" spans="1:84" ht="25.5">
      <c r="A72" s="133" t="s">
        <v>132</v>
      </c>
      <c r="B72" s="134" t="s">
        <v>133</v>
      </c>
      <c r="C72" s="34">
        <v>4748</v>
      </c>
      <c r="D72" s="34">
        <v>4748</v>
      </c>
      <c r="E72" s="69"/>
      <c r="F72" s="69"/>
      <c r="AL72" s="3"/>
      <c r="BL72" s="3"/>
      <c r="BM72" s="3"/>
      <c r="BN72" s="3"/>
      <c r="CF72" s="3"/>
    </row>
    <row r="73" spans="1:168" s="8" customFormat="1" ht="51">
      <c r="A73" s="126" t="s">
        <v>134</v>
      </c>
      <c r="B73" s="135" t="s">
        <v>135</v>
      </c>
      <c r="C73" s="34">
        <v>1</v>
      </c>
      <c r="D73" s="34">
        <v>1</v>
      </c>
      <c r="E73" s="69">
        <v>6.46</v>
      </c>
      <c r="F73" s="69">
        <v>0.53</v>
      </c>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16"/>
      <c r="BM73" s="16"/>
      <c r="BN73" s="16"/>
      <c r="BO73" s="7"/>
      <c r="BP73" s="7"/>
      <c r="BQ73" s="7"/>
      <c r="BR73" s="7"/>
      <c r="BS73" s="7"/>
      <c r="BT73" s="7"/>
      <c r="BU73" s="7"/>
      <c r="BV73" s="7"/>
      <c r="BW73" s="7"/>
      <c r="BX73" s="7"/>
      <c r="BY73" s="7"/>
      <c r="BZ73" s="7"/>
      <c r="CA73" s="7"/>
      <c r="CB73" s="7"/>
      <c r="CC73" s="7"/>
      <c r="CD73" s="7"/>
      <c r="CE73" s="7"/>
      <c r="CF73" s="16"/>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row>
    <row r="74" spans="1:168" s="8" customFormat="1" ht="25.5">
      <c r="A74" s="126" t="s">
        <v>136</v>
      </c>
      <c r="B74" s="136" t="s">
        <v>137</v>
      </c>
      <c r="C74" s="34"/>
      <c r="D74" s="34"/>
      <c r="E74" s="69"/>
      <c r="F74" s="69"/>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16"/>
      <c r="BM74" s="16"/>
      <c r="BN74" s="16"/>
      <c r="BO74" s="7"/>
      <c r="BP74" s="7"/>
      <c r="BQ74" s="7"/>
      <c r="BR74" s="7"/>
      <c r="BS74" s="7"/>
      <c r="BT74" s="7"/>
      <c r="BU74" s="7"/>
      <c r="BV74" s="7"/>
      <c r="BW74" s="7"/>
      <c r="BX74" s="7"/>
      <c r="BY74" s="7"/>
      <c r="BZ74" s="7"/>
      <c r="CA74" s="7"/>
      <c r="CB74" s="7"/>
      <c r="CC74" s="7"/>
      <c r="CD74" s="7"/>
      <c r="CE74" s="7"/>
      <c r="CF74" s="16"/>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row>
    <row r="75" spans="1:168" s="8" customFormat="1" ht="30">
      <c r="A75" s="137" t="s">
        <v>138</v>
      </c>
      <c r="B75" s="138" t="s">
        <v>139</v>
      </c>
      <c r="C75" s="34">
        <f>+C76+C79</f>
        <v>0</v>
      </c>
      <c r="D75" s="34">
        <f>+D76+D79</f>
        <v>0</v>
      </c>
      <c r="E75" s="65">
        <f>+E76+E79</f>
        <v>0</v>
      </c>
      <c r="F75" s="65">
        <f>+F76+F79</f>
        <v>0</v>
      </c>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16"/>
      <c r="BM75" s="16"/>
      <c r="BN75" s="16"/>
      <c r="BO75" s="7"/>
      <c r="BP75" s="7"/>
      <c r="BQ75" s="7"/>
      <c r="BR75" s="7"/>
      <c r="BS75" s="7"/>
      <c r="BT75" s="7"/>
      <c r="BU75" s="7"/>
      <c r="BV75" s="7"/>
      <c r="BW75" s="7"/>
      <c r="BX75" s="7"/>
      <c r="BY75" s="7"/>
      <c r="BZ75" s="7"/>
      <c r="CA75" s="7"/>
      <c r="CB75" s="7"/>
      <c r="CC75" s="7"/>
      <c r="CD75" s="7"/>
      <c r="CE75" s="7"/>
      <c r="CF75" s="16"/>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row>
    <row r="76" spans="1:168" s="8" customFormat="1" ht="14.25">
      <c r="A76" s="139" t="s">
        <v>140</v>
      </c>
      <c r="B76" s="140" t="s">
        <v>141</v>
      </c>
      <c r="C76" s="34"/>
      <c r="D76" s="13"/>
      <c r="E76" s="69"/>
      <c r="F76" s="69"/>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16"/>
      <c r="BM76" s="16"/>
      <c r="BN76" s="16"/>
      <c r="BO76" s="7"/>
      <c r="BP76" s="7"/>
      <c r="BQ76" s="7"/>
      <c r="BR76" s="7"/>
      <c r="BS76" s="7"/>
      <c r="BT76" s="7"/>
      <c r="BU76" s="7"/>
      <c r="BV76" s="7"/>
      <c r="BW76" s="7"/>
      <c r="BX76" s="7"/>
      <c r="BY76" s="7"/>
      <c r="BZ76" s="7"/>
      <c r="CA76" s="7"/>
      <c r="CB76" s="7"/>
      <c r="CC76" s="7"/>
      <c r="CD76" s="7"/>
      <c r="CE76" s="7"/>
      <c r="CF76" s="16"/>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row>
    <row r="77" spans="1:168" s="8" customFormat="1" ht="14.25">
      <c r="A77" s="139"/>
      <c r="B77" s="141" t="s">
        <v>142</v>
      </c>
      <c r="C77" s="34"/>
      <c r="D77" s="13"/>
      <c r="E77" s="69"/>
      <c r="F77" s="69"/>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16"/>
      <c r="BM77" s="16"/>
      <c r="BN77" s="16"/>
      <c r="BO77" s="7"/>
      <c r="BP77" s="7"/>
      <c r="BQ77" s="7"/>
      <c r="BR77" s="7"/>
      <c r="BS77" s="7"/>
      <c r="BT77" s="7"/>
      <c r="BU77" s="7"/>
      <c r="BV77" s="7"/>
      <c r="BW77" s="7"/>
      <c r="BX77" s="7"/>
      <c r="BY77" s="7"/>
      <c r="BZ77" s="7"/>
      <c r="CA77" s="7"/>
      <c r="CB77" s="7"/>
      <c r="CC77" s="7"/>
      <c r="CD77" s="7"/>
      <c r="CE77" s="7"/>
      <c r="CF77" s="16"/>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row>
    <row r="78" spans="1:168" s="8" customFormat="1" ht="14.25">
      <c r="A78" s="139"/>
      <c r="B78" s="141" t="s">
        <v>143</v>
      </c>
      <c r="C78" s="34"/>
      <c r="D78" s="13"/>
      <c r="E78" s="69"/>
      <c r="F78" s="69"/>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16"/>
      <c r="BM78" s="16"/>
      <c r="BN78" s="16"/>
      <c r="BO78" s="7"/>
      <c r="BP78" s="7"/>
      <c r="BQ78" s="7"/>
      <c r="BR78" s="7"/>
      <c r="BS78" s="7"/>
      <c r="BT78" s="7"/>
      <c r="BU78" s="7"/>
      <c r="BV78" s="7"/>
      <c r="BW78" s="7"/>
      <c r="BX78" s="7"/>
      <c r="BY78" s="7"/>
      <c r="BZ78" s="7"/>
      <c r="CA78" s="7"/>
      <c r="CB78" s="7"/>
      <c r="CC78" s="7"/>
      <c r="CD78" s="7"/>
      <c r="CE78" s="7"/>
      <c r="CF78" s="16"/>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row>
    <row r="79" spans="1:168" s="8" customFormat="1" ht="14.25">
      <c r="A79" s="139" t="s">
        <v>144</v>
      </c>
      <c r="B79" s="142" t="s">
        <v>145</v>
      </c>
      <c r="C79" s="34"/>
      <c r="D79" s="13"/>
      <c r="E79" s="69"/>
      <c r="F79" s="69"/>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16"/>
      <c r="BM79" s="16"/>
      <c r="BN79" s="16"/>
      <c r="BO79" s="7"/>
      <c r="BP79" s="7"/>
      <c r="BQ79" s="7"/>
      <c r="BR79" s="7"/>
      <c r="BS79" s="7"/>
      <c r="BT79" s="7"/>
      <c r="BU79" s="7"/>
      <c r="BV79" s="7"/>
      <c r="BW79" s="7"/>
      <c r="BX79" s="7"/>
      <c r="BY79" s="7"/>
      <c r="BZ79" s="7"/>
      <c r="CA79" s="7"/>
      <c r="CB79" s="7"/>
      <c r="CC79" s="7"/>
      <c r="CD79" s="7"/>
      <c r="CE79" s="7"/>
      <c r="CF79" s="16"/>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row>
    <row r="80" spans="1:168" s="8" customFormat="1" ht="14.25">
      <c r="A80" s="139"/>
      <c r="B80" s="141" t="s">
        <v>142</v>
      </c>
      <c r="C80" s="34"/>
      <c r="D80" s="13"/>
      <c r="E80" s="69"/>
      <c r="F80" s="69"/>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16"/>
      <c r="BM80" s="16"/>
      <c r="BN80" s="16"/>
      <c r="BO80" s="7"/>
      <c r="BP80" s="7"/>
      <c r="BQ80" s="7"/>
      <c r="BR80" s="7"/>
      <c r="BS80" s="7"/>
      <c r="BT80" s="7"/>
      <c r="BU80" s="7"/>
      <c r="BV80" s="7"/>
      <c r="BW80" s="7"/>
      <c r="BX80" s="7"/>
      <c r="BY80" s="7"/>
      <c r="BZ80" s="7"/>
      <c r="CA80" s="7"/>
      <c r="CB80" s="7"/>
      <c r="CC80" s="7"/>
      <c r="CD80" s="7"/>
      <c r="CE80" s="7"/>
      <c r="CF80" s="16"/>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row>
    <row r="81" spans="1:168" s="8" customFormat="1" ht="14.25">
      <c r="A81" s="139"/>
      <c r="B81" s="141" t="s">
        <v>143</v>
      </c>
      <c r="C81" s="34"/>
      <c r="D81" s="13"/>
      <c r="E81" s="69"/>
      <c r="F81" s="69"/>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16"/>
      <c r="BM81" s="16"/>
      <c r="BN81" s="16"/>
      <c r="BO81" s="7"/>
      <c r="BP81" s="7"/>
      <c r="BQ81" s="7"/>
      <c r="BR81" s="7"/>
      <c r="BS81" s="7"/>
      <c r="BT81" s="7"/>
      <c r="BU81" s="7"/>
      <c r="BV81" s="7"/>
      <c r="BW81" s="7"/>
      <c r="BX81" s="7"/>
      <c r="BY81" s="7"/>
      <c r="BZ81" s="7"/>
      <c r="CA81" s="7"/>
      <c r="CB81" s="7"/>
      <c r="CC81" s="7"/>
      <c r="CD81" s="7"/>
      <c r="CE81" s="7"/>
      <c r="CF81" s="16"/>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row>
    <row r="82" spans="1:168" s="8" customFormat="1" ht="14.25">
      <c r="A82" s="143"/>
      <c r="B82" s="144"/>
      <c r="C82" s="40"/>
      <c r="D82" s="47"/>
      <c r="E82" s="70"/>
      <c r="F82" s="70"/>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16"/>
      <c r="BM82" s="16"/>
      <c r="BN82" s="16"/>
      <c r="BO82" s="7"/>
      <c r="BP82" s="7"/>
      <c r="BQ82" s="7"/>
      <c r="BR82" s="7"/>
      <c r="BS82" s="7"/>
      <c r="BT82" s="7"/>
      <c r="BU82" s="7"/>
      <c r="BV82" s="7"/>
      <c r="BW82" s="7"/>
      <c r="BX82" s="7"/>
      <c r="BY82" s="7"/>
      <c r="BZ82" s="7"/>
      <c r="CA82" s="7"/>
      <c r="CB82" s="7"/>
      <c r="CC82" s="7"/>
      <c r="CD82" s="7"/>
      <c r="CE82" s="7"/>
      <c r="CF82" s="16"/>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row>
    <row r="83" spans="1:168" s="8" customFormat="1" ht="14.25">
      <c r="A83" s="143"/>
      <c r="B83" s="144"/>
      <c r="C83" s="40"/>
      <c r="D83" s="47"/>
      <c r="E83" s="70"/>
      <c r="F83" s="70"/>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16"/>
      <c r="BM83" s="16"/>
      <c r="BN83" s="16"/>
      <c r="BO83" s="7"/>
      <c r="BP83" s="7"/>
      <c r="BQ83" s="7"/>
      <c r="BR83" s="7"/>
      <c r="BS83" s="7"/>
      <c r="BT83" s="7"/>
      <c r="BU83" s="7"/>
      <c r="BV83" s="7"/>
      <c r="BW83" s="7"/>
      <c r="BX83" s="7"/>
      <c r="BY83" s="7"/>
      <c r="BZ83" s="7"/>
      <c r="CA83" s="7"/>
      <c r="CB83" s="7"/>
      <c r="CC83" s="7"/>
      <c r="CD83" s="7"/>
      <c r="CE83" s="7"/>
      <c r="CF83" s="16"/>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row>
    <row r="84" spans="1:168" s="8" customFormat="1" ht="14.25">
      <c r="A84" s="147" t="s">
        <v>146</v>
      </c>
      <c r="B84" s="147"/>
      <c r="C84" s="41"/>
      <c r="D84" s="48"/>
      <c r="E84" s="71"/>
      <c r="F84" s="71"/>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16"/>
      <c r="BM84" s="16"/>
      <c r="BN84" s="16"/>
      <c r="BO84" s="7"/>
      <c r="BP84" s="7"/>
      <c r="BQ84" s="7"/>
      <c r="BR84" s="7"/>
      <c r="BS84" s="7"/>
      <c r="BT84" s="7"/>
      <c r="BU84" s="7"/>
      <c r="BV84" s="7"/>
      <c r="BW84" s="7"/>
      <c r="BX84" s="7"/>
      <c r="BY84" s="7"/>
      <c r="BZ84" s="7"/>
      <c r="CA84" s="7"/>
      <c r="CB84" s="7"/>
      <c r="CC84" s="7"/>
      <c r="CD84" s="7"/>
      <c r="CE84" s="7"/>
      <c r="CF84" s="16"/>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row>
    <row r="85" spans="1:168" s="8" customFormat="1" ht="12.75">
      <c r="A85" s="43"/>
      <c r="B85" s="35"/>
      <c r="C85" s="41"/>
      <c r="D85" s="48"/>
      <c r="E85" s="71"/>
      <c r="F85" s="71"/>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16"/>
      <c r="BM85" s="16"/>
      <c r="BN85" s="16"/>
      <c r="BO85" s="7"/>
      <c r="BP85" s="7"/>
      <c r="BQ85" s="7"/>
      <c r="BR85" s="7"/>
      <c r="BS85" s="7"/>
      <c r="BT85" s="7"/>
      <c r="BU85" s="7"/>
      <c r="BV85" s="7"/>
      <c r="BW85" s="7"/>
      <c r="BX85" s="7"/>
      <c r="BY85" s="7"/>
      <c r="BZ85" s="7"/>
      <c r="CA85" s="7"/>
      <c r="CB85" s="7"/>
      <c r="CC85" s="7"/>
      <c r="CD85" s="7"/>
      <c r="CE85" s="7"/>
      <c r="CF85" s="16"/>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row>
    <row r="86" spans="1:168" s="17" customFormat="1" ht="14.25">
      <c r="A86" s="145"/>
      <c r="B86" s="77" t="s">
        <v>147</v>
      </c>
      <c r="C86" s="33"/>
      <c r="D86" s="10"/>
      <c r="E86" s="66" t="s">
        <v>376</v>
      </c>
      <c r="F86" s="66"/>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9"/>
      <c r="BM86" s="19"/>
      <c r="BN86" s="19"/>
      <c r="BO86" s="18"/>
      <c r="BP86" s="18"/>
      <c r="BQ86" s="18"/>
      <c r="BR86" s="18"/>
      <c r="BS86" s="18"/>
      <c r="BT86" s="18"/>
      <c r="BU86" s="18"/>
      <c r="BV86" s="18"/>
      <c r="BW86" s="18"/>
      <c r="BX86" s="18"/>
      <c r="BY86" s="18"/>
      <c r="BZ86" s="18"/>
      <c r="CA86" s="18"/>
      <c r="CB86" s="18"/>
      <c r="CC86" s="18"/>
      <c r="CD86" s="18"/>
      <c r="CE86" s="18"/>
      <c r="CF86" s="19"/>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c r="EZ86" s="18"/>
      <c r="FA86" s="18"/>
      <c r="FB86" s="18"/>
      <c r="FC86" s="18"/>
      <c r="FD86" s="18"/>
      <c r="FE86" s="18"/>
      <c r="FF86" s="18"/>
      <c r="FG86" s="18"/>
      <c r="FH86" s="18"/>
      <c r="FI86" s="18"/>
      <c r="FJ86" s="18"/>
      <c r="FK86" s="18"/>
      <c r="FL86" s="18"/>
    </row>
    <row r="87" spans="1:168" s="8" customFormat="1" ht="12.75">
      <c r="A87" s="43"/>
      <c r="B87" s="35" t="s">
        <v>377</v>
      </c>
      <c r="C87" s="33"/>
      <c r="D87" s="10"/>
      <c r="E87" s="71" t="s">
        <v>378</v>
      </c>
      <c r="F87" s="71"/>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16"/>
      <c r="BM87" s="16"/>
      <c r="BN87" s="16"/>
      <c r="BO87" s="7"/>
      <c r="BP87" s="7"/>
      <c r="BQ87" s="7"/>
      <c r="BR87" s="7"/>
      <c r="BS87" s="7"/>
      <c r="BT87" s="7"/>
      <c r="BU87" s="7"/>
      <c r="BV87" s="7"/>
      <c r="BW87" s="7"/>
      <c r="BX87" s="7"/>
      <c r="BY87" s="7"/>
      <c r="BZ87" s="7"/>
      <c r="CA87" s="7"/>
      <c r="CB87" s="7"/>
      <c r="CC87" s="7"/>
      <c r="CD87" s="7"/>
      <c r="CE87" s="7"/>
      <c r="CF87" s="16"/>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row>
    <row r="88" spans="1:168" s="8" customFormat="1" ht="12.75">
      <c r="A88" s="43"/>
      <c r="B88" s="35"/>
      <c r="C88" s="41"/>
      <c r="D88" s="41"/>
      <c r="E88" s="71"/>
      <c r="F88" s="71"/>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16"/>
      <c r="BM88" s="16"/>
      <c r="BN88" s="16"/>
      <c r="BO88" s="7"/>
      <c r="BP88" s="7"/>
      <c r="BQ88" s="7"/>
      <c r="BR88" s="7"/>
      <c r="BS88" s="7"/>
      <c r="BT88" s="7"/>
      <c r="BU88" s="7"/>
      <c r="BV88" s="7"/>
      <c r="BW88" s="7"/>
      <c r="BX88" s="7"/>
      <c r="BY88" s="7"/>
      <c r="BZ88" s="7"/>
      <c r="CA88" s="7"/>
      <c r="CB88" s="7"/>
      <c r="CC88" s="7"/>
      <c r="CD88" s="7"/>
      <c r="CE88" s="7"/>
      <c r="CF88" s="16"/>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row>
    <row r="89" spans="1:168" s="8" customFormat="1" ht="12.75">
      <c r="A89" s="43"/>
      <c r="B89" s="35"/>
      <c r="C89" s="41"/>
      <c r="D89" s="41"/>
      <c r="E89" s="71"/>
      <c r="F89" s="71"/>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16"/>
      <c r="BM89" s="16"/>
      <c r="BN89" s="16"/>
      <c r="BO89" s="7"/>
      <c r="BP89" s="7"/>
      <c r="BQ89" s="7"/>
      <c r="BR89" s="7"/>
      <c r="BS89" s="7"/>
      <c r="BT89" s="7"/>
      <c r="BU89" s="7"/>
      <c r="BV89" s="7"/>
      <c r="BW89" s="7"/>
      <c r="BX89" s="7"/>
      <c r="BY89" s="7"/>
      <c r="BZ89" s="7"/>
      <c r="CA89" s="7"/>
      <c r="CB89" s="7"/>
      <c r="CC89" s="7"/>
      <c r="CD89" s="7"/>
      <c r="CE89" s="7"/>
      <c r="CF89" s="16"/>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row>
    <row r="90" spans="1:168" s="8" customFormat="1" ht="12.75">
      <c r="A90" s="43"/>
      <c r="B90" s="35"/>
      <c r="C90" s="41"/>
      <c r="D90" s="41"/>
      <c r="E90" s="71"/>
      <c r="F90" s="71"/>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16"/>
      <c r="BM90" s="16"/>
      <c r="BN90" s="16"/>
      <c r="BO90" s="7"/>
      <c r="BP90" s="7"/>
      <c r="BQ90" s="7"/>
      <c r="BR90" s="7"/>
      <c r="BS90" s="7"/>
      <c r="BT90" s="7"/>
      <c r="BU90" s="7"/>
      <c r="BV90" s="7"/>
      <c r="BW90" s="7"/>
      <c r="BX90" s="7"/>
      <c r="BY90" s="7"/>
      <c r="BZ90" s="7"/>
      <c r="CA90" s="7"/>
      <c r="CB90" s="7"/>
      <c r="CC90" s="7"/>
      <c r="CD90" s="7"/>
      <c r="CE90" s="7"/>
      <c r="CF90" s="16"/>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row>
    <row r="91" spans="1:168" s="8" customFormat="1" ht="12.75">
      <c r="A91" s="43"/>
      <c r="B91" s="35"/>
      <c r="C91" s="41"/>
      <c r="D91" s="41"/>
      <c r="E91" s="71"/>
      <c r="F91" s="71"/>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16"/>
      <c r="BM91" s="16"/>
      <c r="BN91" s="16"/>
      <c r="BO91" s="7"/>
      <c r="BP91" s="7"/>
      <c r="BQ91" s="7"/>
      <c r="BR91" s="7"/>
      <c r="BS91" s="7"/>
      <c r="BT91" s="7"/>
      <c r="BU91" s="7"/>
      <c r="BV91" s="7"/>
      <c r="BW91" s="7"/>
      <c r="BX91" s="7"/>
      <c r="BY91" s="7"/>
      <c r="BZ91" s="7"/>
      <c r="CA91" s="7"/>
      <c r="CB91" s="7"/>
      <c r="CC91" s="7"/>
      <c r="CD91" s="7"/>
      <c r="CE91" s="7"/>
      <c r="CF91" s="16"/>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row>
    <row r="92" spans="1:168" s="8" customFormat="1" ht="12.75">
      <c r="A92" s="43"/>
      <c r="B92" s="35"/>
      <c r="C92" s="41"/>
      <c r="D92" s="41"/>
      <c r="E92" s="71"/>
      <c r="F92" s="71"/>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16"/>
      <c r="BM92" s="16"/>
      <c r="BN92" s="16"/>
      <c r="BO92" s="7"/>
      <c r="BP92" s="7"/>
      <c r="BQ92" s="7"/>
      <c r="BR92" s="7"/>
      <c r="BS92" s="7"/>
      <c r="BT92" s="7"/>
      <c r="BU92" s="7"/>
      <c r="BV92" s="7"/>
      <c r="BW92" s="7"/>
      <c r="BX92" s="7"/>
      <c r="BY92" s="7"/>
      <c r="BZ92" s="7"/>
      <c r="CA92" s="7"/>
      <c r="CB92" s="7"/>
      <c r="CC92" s="7"/>
      <c r="CD92" s="7"/>
      <c r="CE92" s="7"/>
      <c r="CF92" s="16"/>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row>
    <row r="93" spans="1:168" s="8" customFormat="1" ht="12.75">
      <c r="A93" s="43"/>
      <c r="B93" s="35"/>
      <c r="C93" s="41"/>
      <c r="D93" s="41"/>
      <c r="E93" s="71"/>
      <c r="F93" s="71"/>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16"/>
      <c r="BM93" s="16"/>
      <c r="BN93" s="16"/>
      <c r="BO93" s="7"/>
      <c r="BP93" s="7"/>
      <c r="BQ93" s="7"/>
      <c r="BR93" s="7"/>
      <c r="BS93" s="7"/>
      <c r="BT93" s="7"/>
      <c r="BU93" s="7"/>
      <c r="BV93" s="7"/>
      <c r="BW93" s="7"/>
      <c r="BX93" s="7"/>
      <c r="BY93" s="7"/>
      <c r="BZ93" s="7"/>
      <c r="CA93" s="7"/>
      <c r="CB93" s="7"/>
      <c r="CC93" s="7"/>
      <c r="CD93" s="7"/>
      <c r="CE93" s="7"/>
      <c r="CF93" s="16"/>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row>
    <row r="94" spans="1:168" s="8" customFormat="1" ht="12.75">
      <c r="A94" s="43"/>
      <c r="B94" s="35"/>
      <c r="C94" s="41"/>
      <c r="D94" s="41"/>
      <c r="E94" s="71"/>
      <c r="F94" s="71"/>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16"/>
      <c r="BM94" s="16"/>
      <c r="BN94" s="16"/>
      <c r="BO94" s="7"/>
      <c r="BP94" s="7"/>
      <c r="BQ94" s="7"/>
      <c r="BR94" s="7"/>
      <c r="BS94" s="7"/>
      <c r="BT94" s="7"/>
      <c r="BU94" s="7"/>
      <c r="BV94" s="7"/>
      <c r="BW94" s="7"/>
      <c r="BX94" s="7"/>
      <c r="BY94" s="7"/>
      <c r="BZ94" s="7"/>
      <c r="CA94" s="7"/>
      <c r="CB94" s="7"/>
      <c r="CC94" s="7"/>
      <c r="CD94" s="7"/>
      <c r="CE94" s="7"/>
      <c r="CF94" s="16"/>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row>
    <row r="95" spans="1:168" s="8" customFormat="1" ht="12.75">
      <c r="A95" s="43"/>
      <c r="B95" s="35"/>
      <c r="C95" s="41"/>
      <c r="D95" s="41"/>
      <c r="E95" s="71"/>
      <c r="F95" s="71"/>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16"/>
      <c r="BM95" s="16"/>
      <c r="BN95" s="16"/>
      <c r="BO95" s="7"/>
      <c r="BP95" s="7"/>
      <c r="BQ95" s="7"/>
      <c r="BR95" s="7"/>
      <c r="BS95" s="7"/>
      <c r="BT95" s="7"/>
      <c r="BU95" s="7"/>
      <c r="BV95" s="7"/>
      <c r="BW95" s="7"/>
      <c r="BX95" s="7"/>
      <c r="BY95" s="7"/>
      <c r="BZ95" s="7"/>
      <c r="CA95" s="7"/>
      <c r="CB95" s="7"/>
      <c r="CC95" s="7"/>
      <c r="CD95" s="7"/>
      <c r="CE95" s="7"/>
      <c r="CF95" s="16"/>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row>
    <row r="96" spans="1:168" s="8" customFormat="1" ht="12.75">
      <c r="A96" s="43"/>
      <c r="B96" s="35"/>
      <c r="C96" s="41"/>
      <c r="D96" s="41"/>
      <c r="E96" s="71"/>
      <c r="F96" s="71"/>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16"/>
      <c r="BM96" s="16"/>
      <c r="BN96" s="16"/>
      <c r="BO96" s="7"/>
      <c r="BP96" s="7"/>
      <c r="BQ96" s="7"/>
      <c r="BR96" s="7"/>
      <c r="BS96" s="7"/>
      <c r="BT96" s="7"/>
      <c r="BU96" s="7"/>
      <c r="BV96" s="7"/>
      <c r="BW96" s="7"/>
      <c r="BX96" s="7"/>
      <c r="BY96" s="7"/>
      <c r="BZ96" s="7"/>
      <c r="CA96" s="7"/>
      <c r="CB96" s="7"/>
      <c r="CC96" s="7"/>
      <c r="CD96" s="7"/>
      <c r="CE96" s="7"/>
      <c r="CF96" s="16"/>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row>
    <row r="97" spans="1:168" s="8" customFormat="1" ht="12.75">
      <c r="A97" s="43"/>
      <c r="B97" s="35"/>
      <c r="C97" s="41"/>
      <c r="D97" s="41"/>
      <c r="E97" s="71"/>
      <c r="F97" s="71"/>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16"/>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row>
    <row r="98" spans="1:168" s="8" customFormat="1" ht="12" customHeight="1">
      <c r="A98" s="43"/>
      <c r="B98" s="35"/>
      <c r="C98" s="41"/>
      <c r="D98" s="41"/>
      <c r="E98" s="71"/>
      <c r="F98" s="71"/>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16"/>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row>
    <row r="99" spans="1:168" s="8" customFormat="1" ht="12.75">
      <c r="A99" s="43"/>
      <c r="B99" s="35"/>
      <c r="C99" s="41"/>
      <c r="D99" s="41"/>
      <c r="E99" s="71"/>
      <c r="F99" s="71"/>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16"/>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row>
    <row r="100" spans="1:168" s="8" customFormat="1" ht="12.75">
      <c r="A100" s="43"/>
      <c r="B100" s="35"/>
      <c r="C100" s="41"/>
      <c r="D100" s="41"/>
      <c r="E100" s="71"/>
      <c r="F100" s="71"/>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16"/>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c r="FL100" s="7"/>
    </row>
    <row r="101" spans="1:168" s="8" customFormat="1" ht="12.75">
      <c r="A101" s="43"/>
      <c r="B101" s="35"/>
      <c r="C101" s="41"/>
      <c r="D101" s="41"/>
      <c r="E101" s="71"/>
      <c r="F101" s="71"/>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16"/>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c r="FL101" s="7"/>
    </row>
    <row r="102" spans="1:168" s="8" customFormat="1" ht="12.75">
      <c r="A102" s="43"/>
      <c r="B102" s="35"/>
      <c r="C102" s="41"/>
      <c r="D102" s="41"/>
      <c r="E102" s="71"/>
      <c r="F102" s="71"/>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16"/>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c r="FL102" s="7"/>
    </row>
    <row r="103" spans="1:168" s="8" customFormat="1" ht="12.75">
      <c r="A103" s="43"/>
      <c r="B103" s="35"/>
      <c r="C103" s="41"/>
      <c r="D103" s="41"/>
      <c r="E103" s="71"/>
      <c r="F103" s="71"/>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16"/>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row>
    <row r="104" spans="1:168" s="8" customFormat="1" ht="12.75">
      <c r="A104" s="43"/>
      <c r="B104" s="35"/>
      <c r="C104" s="41"/>
      <c r="D104" s="41"/>
      <c r="E104" s="71"/>
      <c r="F104" s="71"/>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16"/>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7"/>
      <c r="FI104" s="7"/>
      <c r="FJ104" s="7"/>
      <c r="FK104" s="7"/>
      <c r="FL104" s="7"/>
    </row>
    <row r="105" spans="1:168" s="8" customFormat="1" ht="12.75">
      <c r="A105" s="43"/>
      <c r="B105" s="35"/>
      <c r="C105" s="41"/>
      <c r="D105" s="41"/>
      <c r="E105" s="71"/>
      <c r="F105" s="71"/>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16"/>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c r="FL105" s="7"/>
    </row>
    <row r="106" spans="1:168" s="8" customFormat="1" ht="12.75">
      <c r="A106" s="43"/>
      <c r="B106" s="35"/>
      <c r="C106" s="41"/>
      <c r="D106" s="41"/>
      <c r="E106" s="71"/>
      <c r="F106" s="71"/>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16"/>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row>
    <row r="107" spans="1:168" s="8" customFormat="1" ht="12.75">
      <c r="A107" s="43"/>
      <c r="B107" s="35"/>
      <c r="C107" s="41"/>
      <c r="D107" s="41"/>
      <c r="E107" s="71"/>
      <c r="F107" s="71"/>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16"/>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row>
    <row r="108" spans="1:168" s="8" customFormat="1" ht="12.75">
      <c r="A108" s="43"/>
      <c r="B108" s="35"/>
      <c r="C108" s="41"/>
      <c r="D108" s="41"/>
      <c r="E108" s="71"/>
      <c r="F108" s="71"/>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16"/>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row>
    <row r="109" spans="1:168" s="8" customFormat="1" ht="12.75">
      <c r="A109" s="43"/>
      <c r="B109" s="35"/>
      <c r="C109" s="41"/>
      <c r="D109" s="41"/>
      <c r="E109" s="71"/>
      <c r="F109" s="71"/>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16"/>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7"/>
      <c r="FI109" s="7"/>
      <c r="FJ109" s="7"/>
      <c r="FK109" s="7"/>
      <c r="FL109" s="7"/>
    </row>
    <row r="110" spans="1:168" s="8" customFormat="1" ht="12.75">
      <c r="A110" s="43"/>
      <c r="B110" s="35"/>
      <c r="C110" s="41"/>
      <c r="D110" s="41"/>
      <c r="E110" s="71"/>
      <c r="F110" s="71"/>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16"/>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row>
    <row r="111" spans="1:168" s="8" customFormat="1" ht="12.75">
      <c r="A111" s="43"/>
      <c r="B111" s="35"/>
      <c r="C111" s="41"/>
      <c r="D111" s="41"/>
      <c r="E111" s="71"/>
      <c r="F111" s="71"/>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16"/>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row>
    <row r="112" spans="1:168" s="8" customFormat="1" ht="12.75">
      <c r="A112" s="43"/>
      <c r="B112" s="35"/>
      <c r="C112" s="41"/>
      <c r="D112" s="41"/>
      <c r="E112" s="71"/>
      <c r="F112" s="71"/>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16"/>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row>
    <row r="113" spans="1:168" s="8" customFormat="1" ht="12.75">
      <c r="A113" s="43"/>
      <c r="B113" s="35"/>
      <c r="C113" s="41"/>
      <c r="D113" s="41"/>
      <c r="E113" s="71"/>
      <c r="F113" s="71"/>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16"/>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row>
    <row r="114" spans="1:168" s="8" customFormat="1" ht="12.75">
      <c r="A114" s="43"/>
      <c r="B114" s="35"/>
      <c r="C114" s="41"/>
      <c r="D114" s="41"/>
      <c r="E114" s="71"/>
      <c r="F114" s="71"/>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16"/>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c r="FE114" s="7"/>
      <c r="FF114" s="7"/>
      <c r="FG114" s="7"/>
      <c r="FH114" s="7"/>
      <c r="FI114" s="7"/>
      <c r="FJ114" s="7"/>
      <c r="FK114" s="7"/>
      <c r="FL114" s="7"/>
    </row>
    <row r="115" spans="1:168" s="8" customFormat="1" ht="12.75">
      <c r="A115" s="43"/>
      <c r="B115" s="35"/>
      <c r="C115" s="41"/>
      <c r="D115" s="41"/>
      <c r="E115" s="71"/>
      <c r="F115" s="71"/>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16"/>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c r="FE115" s="7"/>
      <c r="FF115" s="7"/>
      <c r="FG115" s="7"/>
      <c r="FH115" s="7"/>
      <c r="FI115" s="7"/>
      <c r="FJ115" s="7"/>
      <c r="FK115" s="7"/>
      <c r="FL115" s="7"/>
    </row>
    <row r="116" spans="1:168" s="8" customFormat="1" ht="12.75">
      <c r="A116" s="43"/>
      <c r="B116" s="35"/>
      <c r="C116" s="41"/>
      <c r="D116" s="41"/>
      <c r="E116" s="71"/>
      <c r="F116" s="71"/>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16"/>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c r="FD116" s="7"/>
      <c r="FE116" s="7"/>
      <c r="FF116" s="7"/>
      <c r="FG116" s="7"/>
      <c r="FH116" s="7"/>
      <c r="FI116" s="7"/>
      <c r="FJ116" s="7"/>
      <c r="FK116" s="7"/>
      <c r="FL116" s="7"/>
    </row>
    <row r="117" spans="1:168" s="8" customFormat="1" ht="12.75">
      <c r="A117" s="43"/>
      <c r="B117" s="35"/>
      <c r="C117" s="41"/>
      <c r="D117" s="41"/>
      <c r="E117" s="71"/>
      <c r="F117" s="71"/>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16"/>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row>
    <row r="118" spans="1:168" s="8" customFormat="1" ht="12.75">
      <c r="A118" s="43"/>
      <c r="B118" s="35"/>
      <c r="C118" s="41"/>
      <c r="D118" s="41"/>
      <c r="E118" s="71"/>
      <c r="F118" s="71"/>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16"/>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c r="FD118" s="7"/>
      <c r="FE118" s="7"/>
      <c r="FF118" s="7"/>
      <c r="FG118" s="7"/>
      <c r="FH118" s="7"/>
      <c r="FI118" s="7"/>
      <c r="FJ118" s="7"/>
      <c r="FK118" s="7"/>
      <c r="FL118" s="7"/>
    </row>
    <row r="119" spans="1:168" s="8" customFormat="1" ht="12.75">
      <c r="A119" s="43"/>
      <c r="B119" s="35"/>
      <c r="C119" s="41"/>
      <c r="D119" s="41"/>
      <c r="E119" s="71"/>
      <c r="F119" s="71"/>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16"/>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row>
    <row r="120" spans="1:168" s="8" customFormat="1" ht="12.75">
      <c r="A120" s="43"/>
      <c r="B120" s="35"/>
      <c r="C120" s="41"/>
      <c r="D120" s="41"/>
      <c r="E120" s="71"/>
      <c r="F120" s="71"/>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16"/>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c r="FD120" s="7"/>
      <c r="FE120" s="7"/>
      <c r="FF120" s="7"/>
      <c r="FG120" s="7"/>
      <c r="FH120" s="7"/>
      <c r="FI120" s="7"/>
      <c r="FJ120" s="7"/>
      <c r="FK120" s="7"/>
      <c r="FL120" s="7"/>
    </row>
    <row r="121" spans="1:168" s="8" customFormat="1" ht="12.75">
      <c r="A121" s="43"/>
      <c r="B121" s="35"/>
      <c r="C121" s="41"/>
      <c r="D121" s="41"/>
      <c r="E121" s="71"/>
      <c r="F121" s="71"/>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16"/>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c r="FE121" s="7"/>
      <c r="FF121" s="7"/>
      <c r="FG121" s="7"/>
      <c r="FH121" s="7"/>
      <c r="FI121" s="7"/>
      <c r="FJ121" s="7"/>
      <c r="FK121" s="7"/>
      <c r="FL121" s="7"/>
    </row>
    <row r="122" spans="1:168" s="8" customFormat="1" ht="12.75">
      <c r="A122" s="43"/>
      <c r="B122" s="35"/>
      <c r="C122" s="41"/>
      <c r="D122" s="41"/>
      <c r="E122" s="71"/>
      <c r="F122" s="71"/>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16"/>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c r="EZ122" s="7"/>
      <c r="FA122" s="7"/>
      <c r="FB122" s="7"/>
      <c r="FC122" s="7"/>
      <c r="FD122" s="7"/>
      <c r="FE122" s="7"/>
      <c r="FF122" s="7"/>
      <c r="FG122" s="7"/>
      <c r="FH122" s="7"/>
      <c r="FI122" s="7"/>
      <c r="FJ122" s="7"/>
      <c r="FK122" s="7"/>
      <c r="FL122" s="7"/>
    </row>
    <row r="123" spans="1:168" s="8" customFormat="1" ht="12.75">
      <c r="A123" s="43"/>
      <c r="B123" s="35"/>
      <c r="C123" s="41"/>
      <c r="D123" s="41"/>
      <c r="E123" s="71"/>
      <c r="F123" s="71"/>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16"/>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row>
    <row r="124" spans="1:168" s="8" customFormat="1" ht="12.75">
      <c r="A124" s="43"/>
      <c r="B124" s="35"/>
      <c r="C124" s="41"/>
      <c r="D124" s="41"/>
      <c r="E124" s="71"/>
      <c r="F124" s="71"/>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16"/>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row>
    <row r="125" ht="12.75">
      <c r="CF125" s="3"/>
    </row>
    <row r="126" ht="12.75">
      <c r="CF126" s="3"/>
    </row>
    <row r="127" ht="12.75">
      <c r="CF127" s="3"/>
    </row>
    <row r="128" ht="12.75">
      <c r="CF128" s="3"/>
    </row>
    <row r="129" ht="12.75">
      <c r="CF129" s="3"/>
    </row>
    <row r="130" ht="12.75">
      <c r="CF130" s="3"/>
    </row>
    <row r="131" ht="12.75">
      <c r="CF131" s="3"/>
    </row>
    <row r="132" ht="12.75">
      <c r="CF132" s="3"/>
    </row>
    <row r="133" ht="12.75">
      <c r="CF133" s="3"/>
    </row>
    <row r="134" ht="12.75">
      <c r="CF134" s="3"/>
    </row>
    <row r="135" ht="12.75">
      <c r="CF135" s="3"/>
    </row>
    <row r="136" ht="12.75">
      <c r="CF136" s="3"/>
    </row>
    <row r="137" ht="12.75">
      <c r="CF137" s="3"/>
    </row>
    <row r="138" ht="12.75">
      <c r="CF138" s="3"/>
    </row>
    <row r="139" ht="12.75">
      <c r="CF139" s="3"/>
    </row>
    <row r="140" ht="12.75">
      <c r="CF140" s="3"/>
    </row>
    <row r="141" ht="12.75">
      <c r="CF141" s="3"/>
    </row>
    <row r="142" ht="12.75">
      <c r="CF142" s="3"/>
    </row>
    <row r="143" ht="12.75">
      <c r="CF143" s="3"/>
    </row>
    <row r="144" ht="12.75">
      <c r="CF144" s="3"/>
    </row>
  </sheetData>
  <sheetProtection/>
  <protectedRanges>
    <protectedRange sqref="E16:F21 E50:F50 E72:F74 D76:F83 E24:F40 E58:F65 E67:F68 E44:F44 C53:F54 C45:F45 C66:F66 C47:F47" name="Zonă1"/>
  </protectedRanges>
  <mergeCells count="31">
    <mergeCell ref="G4:J4"/>
    <mergeCell ref="K4:O4"/>
    <mergeCell ref="P4:T4"/>
    <mergeCell ref="U4:Y4"/>
    <mergeCell ref="Z4:AD4"/>
    <mergeCell ref="AE4:AI4"/>
    <mergeCell ref="AJ4:AN4"/>
    <mergeCell ref="AO4:AS4"/>
    <mergeCell ref="AT4:AX4"/>
    <mergeCell ref="AY4:BC4"/>
    <mergeCell ref="BD4:BH4"/>
    <mergeCell ref="BI4:BM4"/>
    <mergeCell ref="BN4:BR4"/>
    <mergeCell ref="BS4:BW4"/>
    <mergeCell ref="BX4:CB4"/>
    <mergeCell ref="DL4:DP4"/>
    <mergeCell ref="DQ4:DU4"/>
    <mergeCell ref="CH4:CL4"/>
    <mergeCell ref="CM4:CQ4"/>
    <mergeCell ref="CR4:CV4"/>
    <mergeCell ref="CW4:DA4"/>
    <mergeCell ref="EP4:ET4"/>
    <mergeCell ref="EU4:EY4"/>
    <mergeCell ref="A84:B84"/>
    <mergeCell ref="DV4:DZ4"/>
    <mergeCell ref="EA4:EE4"/>
    <mergeCell ref="EF4:EJ4"/>
    <mergeCell ref="EK4:EO4"/>
    <mergeCell ref="DB4:DF4"/>
    <mergeCell ref="DG4:DK4"/>
    <mergeCell ref="CC4:CG4"/>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theme="6" tint="-0.4999699890613556"/>
  </sheetPr>
  <dimension ref="A1:AB179"/>
  <sheetViews>
    <sheetView tabSelected="1" zoomScale="90" zoomScaleNormal="90" workbookViewId="0" topLeftCell="A1">
      <pane xSplit="3" ySplit="6" topLeftCell="D7" activePane="bottomRight" state="frozen"/>
      <selection pane="topLeft" activeCell="G5" sqref="G5"/>
      <selection pane="topRight" activeCell="G5" sqref="G5"/>
      <selection pane="bottomLeft" activeCell="G5" sqref="G5"/>
      <selection pane="bottomRight" activeCell="G1" sqref="G1:G16384"/>
    </sheetView>
  </sheetViews>
  <sheetFormatPr defaultColWidth="9.140625" defaultRowHeight="12.75"/>
  <cols>
    <col min="1" max="1" width="14.00390625" style="72" customWidth="1"/>
    <col min="2" max="2" width="50.7109375" style="33" customWidth="1"/>
    <col min="3" max="3" width="6.8515625" style="10" customWidth="1"/>
    <col min="4" max="4" width="11.57421875" style="33" customWidth="1"/>
    <col min="5" max="5" width="13.140625" style="33" customWidth="1"/>
    <col min="6" max="6" width="11.57421875" style="33" bestFit="1" customWidth="1"/>
    <col min="7" max="7" width="13.57421875" style="33" customWidth="1"/>
    <col min="8" max="8" width="13.140625" style="33" customWidth="1"/>
    <col min="9" max="16384" width="9.140625" style="8" customWidth="1"/>
  </cols>
  <sheetData>
    <row r="1" spans="1:3" ht="12.75">
      <c r="A1" s="1" t="s">
        <v>379</v>
      </c>
      <c r="B1" s="1" t="s">
        <v>383</v>
      </c>
      <c r="C1" s="20"/>
    </row>
    <row r="2" spans="2:3" ht="15">
      <c r="B2" s="73" t="s">
        <v>382</v>
      </c>
      <c r="C2" s="20"/>
    </row>
    <row r="3" spans="2:4" ht="12.75">
      <c r="B3" s="87"/>
      <c r="C3" s="20"/>
      <c r="D3" s="37"/>
    </row>
    <row r="4" spans="4:8" ht="12.75">
      <c r="D4" s="74"/>
      <c r="E4" s="74"/>
      <c r="F4" s="76"/>
      <c r="G4" s="49"/>
      <c r="H4" s="60" t="s">
        <v>149</v>
      </c>
    </row>
    <row r="5" spans="1:8" s="22" customFormat="1" ht="89.25">
      <c r="A5" s="78" t="s">
        <v>1</v>
      </c>
      <c r="B5" s="50" t="s">
        <v>2</v>
      </c>
      <c r="C5" s="21"/>
      <c r="D5" s="50" t="s">
        <v>150</v>
      </c>
      <c r="E5" s="75" t="s">
        <v>151</v>
      </c>
      <c r="F5" s="75" t="s">
        <v>152</v>
      </c>
      <c r="G5" s="50" t="s">
        <v>153</v>
      </c>
      <c r="H5" s="50" t="s">
        <v>154</v>
      </c>
    </row>
    <row r="6" spans="1:8" ht="12.75">
      <c r="A6" s="79"/>
      <c r="B6" s="88" t="s">
        <v>155</v>
      </c>
      <c r="C6" s="23"/>
      <c r="D6" s="51">
        <v>1</v>
      </c>
      <c r="E6" s="51">
        <v>2</v>
      </c>
      <c r="F6" s="51">
        <v>3</v>
      </c>
      <c r="G6" s="51">
        <v>4</v>
      </c>
      <c r="H6" s="51" t="s">
        <v>156</v>
      </c>
    </row>
    <row r="7" spans="1:8" s="15" customFormat="1" ht="12.75">
      <c r="A7" s="80" t="s">
        <v>157</v>
      </c>
      <c r="B7" s="89" t="s">
        <v>158</v>
      </c>
      <c r="C7" s="24">
        <f aca="true" t="shared" si="0" ref="C7:H7">+C8+C14</f>
        <v>0</v>
      </c>
      <c r="D7" s="52">
        <f t="shared" si="0"/>
        <v>719361.4499999998</v>
      </c>
      <c r="E7" s="52">
        <f t="shared" si="0"/>
        <v>740179.32</v>
      </c>
      <c r="F7" s="52">
        <f>+F8+F14</f>
        <v>740099.23</v>
      </c>
      <c r="G7" s="52">
        <f t="shared" si="0"/>
        <v>738149.8300000003</v>
      </c>
      <c r="H7" s="52">
        <f t="shared" si="0"/>
        <v>57299.37000000001</v>
      </c>
    </row>
    <row r="8" spans="1:8" s="15" customFormat="1" ht="12.75">
      <c r="A8" s="80" t="s">
        <v>159</v>
      </c>
      <c r="B8" s="90" t="s">
        <v>160</v>
      </c>
      <c r="C8" s="25">
        <f aca="true" t="shared" si="1" ref="C8:H8">+C9+C10+C13+C11+C12+C162</f>
        <v>0</v>
      </c>
      <c r="D8" s="53">
        <f t="shared" si="1"/>
        <v>719361.4499999998</v>
      </c>
      <c r="E8" s="53">
        <f t="shared" si="1"/>
        <v>740179.32</v>
      </c>
      <c r="F8" s="53">
        <f>+F9+F10+F13+F11+F12+F162</f>
        <v>740099.23</v>
      </c>
      <c r="G8" s="53">
        <f t="shared" si="1"/>
        <v>738149.8300000003</v>
      </c>
      <c r="H8" s="53">
        <f t="shared" si="1"/>
        <v>57299.37000000001</v>
      </c>
    </row>
    <row r="9" spans="1:8" s="15" customFormat="1" ht="15" customHeight="1">
      <c r="A9" s="80" t="s">
        <v>161</v>
      </c>
      <c r="B9" s="90" t="s">
        <v>162</v>
      </c>
      <c r="C9" s="25">
        <f aca="true" t="shared" si="2" ref="C9:H9">+C23</f>
        <v>0</v>
      </c>
      <c r="D9" s="53">
        <f t="shared" si="2"/>
        <v>0</v>
      </c>
      <c r="E9" s="53">
        <f t="shared" si="2"/>
        <v>4375.030000000001</v>
      </c>
      <c r="F9" s="53">
        <f>+F23</f>
        <v>4375.030000000001</v>
      </c>
      <c r="G9" s="53">
        <f t="shared" si="2"/>
        <v>4328.48</v>
      </c>
      <c r="H9" s="53">
        <f t="shared" si="2"/>
        <v>490.43</v>
      </c>
    </row>
    <row r="10" spans="1:8" s="15" customFormat="1" ht="12.75" customHeight="1">
      <c r="A10" s="80" t="s">
        <v>163</v>
      </c>
      <c r="B10" s="90" t="s">
        <v>164</v>
      </c>
      <c r="C10" s="25">
        <f aca="true" t="shared" si="3" ref="C10:H10">+C42</f>
        <v>0</v>
      </c>
      <c r="D10" s="53">
        <f t="shared" si="3"/>
        <v>719361.4499999998</v>
      </c>
      <c r="E10" s="53">
        <f t="shared" si="3"/>
        <v>714904.2</v>
      </c>
      <c r="F10" s="53">
        <f>+F42</f>
        <v>714904.2</v>
      </c>
      <c r="G10" s="53">
        <f t="shared" si="3"/>
        <v>714529.3600000003</v>
      </c>
      <c r="H10" s="53">
        <f t="shared" si="3"/>
        <v>55380.740000000005</v>
      </c>
    </row>
    <row r="11" spans="1:8" s="15" customFormat="1" ht="12.75" customHeight="1">
      <c r="A11" s="80" t="s">
        <v>165</v>
      </c>
      <c r="B11" s="90" t="s">
        <v>166</v>
      </c>
      <c r="C11" s="25">
        <f aca="true" t="shared" si="4" ref="C11:H11">+C68</f>
        <v>0</v>
      </c>
      <c r="D11" s="53">
        <f t="shared" si="4"/>
        <v>0</v>
      </c>
      <c r="E11" s="53">
        <f t="shared" si="4"/>
        <v>0</v>
      </c>
      <c r="F11" s="53">
        <f>+F68</f>
        <v>0</v>
      </c>
      <c r="G11" s="53">
        <f t="shared" si="4"/>
        <v>0</v>
      </c>
      <c r="H11" s="53">
        <f t="shared" si="4"/>
        <v>0</v>
      </c>
    </row>
    <row r="12" spans="1:8" s="15" customFormat="1" ht="12.75" customHeight="1">
      <c r="A12" s="80" t="s">
        <v>167</v>
      </c>
      <c r="B12" s="91" t="s">
        <v>168</v>
      </c>
      <c r="C12" s="25">
        <f aca="true" t="shared" si="5" ref="C12:H12">+C163</f>
        <v>0</v>
      </c>
      <c r="D12" s="53">
        <f t="shared" si="5"/>
        <v>0</v>
      </c>
      <c r="E12" s="53">
        <f t="shared" si="5"/>
        <v>0</v>
      </c>
      <c r="F12" s="53">
        <f>+F163</f>
        <v>0</v>
      </c>
      <c r="G12" s="53">
        <f t="shared" si="5"/>
        <v>0</v>
      </c>
      <c r="H12" s="53">
        <f t="shared" si="5"/>
        <v>0</v>
      </c>
    </row>
    <row r="13" spans="1:8" s="15" customFormat="1" ht="12.75">
      <c r="A13" s="80" t="s">
        <v>169</v>
      </c>
      <c r="B13" s="90" t="s">
        <v>170</v>
      </c>
      <c r="C13" s="25">
        <f aca="true" t="shared" si="6" ref="C13:H13">+C19</f>
        <v>0</v>
      </c>
      <c r="D13" s="53">
        <f t="shared" si="6"/>
        <v>0</v>
      </c>
      <c r="E13" s="53">
        <f t="shared" si="6"/>
        <v>20900.09</v>
      </c>
      <c r="F13" s="53">
        <f>+F19</f>
        <v>20820</v>
      </c>
      <c r="G13" s="53">
        <f t="shared" si="6"/>
        <v>20899.940000000002</v>
      </c>
      <c r="H13" s="53">
        <f t="shared" si="6"/>
        <v>1914.79</v>
      </c>
    </row>
    <row r="14" spans="1:8" s="15" customFormat="1" ht="12.75">
      <c r="A14" s="80" t="s">
        <v>171</v>
      </c>
      <c r="B14" s="90" t="s">
        <v>172</v>
      </c>
      <c r="C14" s="25">
        <f aca="true" t="shared" si="7" ref="C14:H14">+C15</f>
        <v>0</v>
      </c>
      <c r="D14" s="53">
        <f t="shared" si="7"/>
        <v>0</v>
      </c>
      <c r="E14" s="53">
        <f t="shared" si="7"/>
        <v>0</v>
      </c>
      <c r="F14" s="53">
        <f t="shared" si="7"/>
        <v>0</v>
      </c>
      <c r="G14" s="53">
        <f t="shared" si="7"/>
        <v>0</v>
      </c>
      <c r="H14" s="53">
        <f t="shared" si="7"/>
        <v>0</v>
      </c>
    </row>
    <row r="15" spans="1:8" s="15" customFormat="1" ht="12.75">
      <c r="A15" s="80" t="s">
        <v>173</v>
      </c>
      <c r="B15" s="90" t="s">
        <v>174</v>
      </c>
      <c r="C15" s="25">
        <f aca="true" t="shared" si="8" ref="C15:H15">+C20</f>
        <v>0</v>
      </c>
      <c r="D15" s="53">
        <f t="shared" si="8"/>
        <v>0</v>
      </c>
      <c r="E15" s="53">
        <f t="shared" si="8"/>
        <v>0</v>
      </c>
      <c r="F15" s="53">
        <f>+F20</f>
        <v>0</v>
      </c>
      <c r="G15" s="53">
        <f t="shared" si="8"/>
        <v>0</v>
      </c>
      <c r="H15" s="53">
        <f t="shared" si="8"/>
        <v>0</v>
      </c>
    </row>
    <row r="16" spans="1:8" s="15" customFormat="1" ht="25.5">
      <c r="A16" s="80" t="s">
        <v>175</v>
      </c>
      <c r="B16" s="92" t="s">
        <v>176</v>
      </c>
      <c r="C16" s="25">
        <f aca="true" t="shared" si="9" ref="C16:H16">+C162+C174</f>
        <v>0</v>
      </c>
      <c r="D16" s="53">
        <f t="shared" si="9"/>
        <v>0</v>
      </c>
      <c r="E16" s="53">
        <f t="shared" si="9"/>
        <v>0</v>
      </c>
      <c r="F16" s="53">
        <f>+F162+F174</f>
        <v>0</v>
      </c>
      <c r="G16" s="53">
        <f t="shared" si="9"/>
        <v>-1607.95</v>
      </c>
      <c r="H16" s="53">
        <f t="shared" si="9"/>
        <v>-486.59000000000003</v>
      </c>
    </row>
    <row r="17" spans="1:8" s="15" customFormat="1" ht="12.75">
      <c r="A17" s="80" t="s">
        <v>177</v>
      </c>
      <c r="B17" s="90" t="s">
        <v>178</v>
      </c>
      <c r="C17" s="25">
        <f aca="true" t="shared" si="10" ref="C17:H17">+C18+C20</f>
        <v>0</v>
      </c>
      <c r="D17" s="53">
        <f t="shared" si="10"/>
        <v>719361.4499999998</v>
      </c>
      <c r="E17" s="53">
        <f t="shared" si="10"/>
        <v>740179.32</v>
      </c>
      <c r="F17" s="53">
        <f>+F18+F20</f>
        <v>740099.23</v>
      </c>
      <c r="G17" s="53">
        <f t="shared" si="10"/>
        <v>739757.7800000003</v>
      </c>
      <c r="H17" s="53">
        <f t="shared" si="10"/>
        <v>57785.96000000001</v>
      </c>
    </row>
    <row r="18" spans="1:8" s="15" customFormat="1" ht="12.75">
      <c r="A18" s="80" t="s">
        <v>179</v>
      </c>
      <c r="B18" s="90" t="s">
        <v>160</v>
      </c>
      <c r="C18" s="25">
        <f aca="true" t="shared" si="11" ref="C18:H18">+C23+C42+C19+C68+C12</f>
        <v>0</v>
      </c>
      <c r="D18" s="53">
        <f t="shared" si="11"/>
        <v>719361.4499999998</v>
      </c>
      <c r="E18" s="53">
        <f t="shared" si="11"/>
        <v>740179.32</v>
      </c>
      <c r="F18" s="53">
        <f>+F23+F42+F19+F68+F12</f>
        <v>740099.23</v>
      </c>
      <c r="G18" s="53">
        <f t="shared" si="11"/>
        <v>739757.7800000003</v>
      </c>
      <c r="H18" s="53">
        <f t="shared" si="11"/>
        <v>57785.96000000001</v>
      </c>
    </row>
    <row r="19" spans="1:8" s="15" customFormat="1" ht="12.75">
      <c r="A19" s="80" t="s">
        <v>180</v>
      </c>
      <c r="B19" s="90" t="s">
        <v>170</v>
      </c>
      <c r="C19" s="25">
        <f aca="true" t="shared" si="12" ref="C19:H19">+C168</f>
        <v>0</v>
      </c>
      <c r="D19" s="53">
        <f t="shared" si="12"/>
        <v>0</v>
      </c>
      <c r="E19" s="53">
        <f t="shared" si="12"/>
        <v>20900.09</v>
      </c>
      <c r="F19" s="53">
        <f>+F168</f>
        <v>20820</v>
      </c>
      <c r="G19" s="53">
        <f t="shared" si="12"/>
        <v>20899.940000000002</v>
      </c>
      <c r="H19" s="53">
        <f t="shared" si="12"/>
        <v>1914.79</v>
      </c>
    </row>
    <row r="20" spans="1:8" s="15" customFormat="1" ht="15.75" customHeight="1">
      <c r="A20" s="80" t="s">
        <v>181</v>
      </c>
      <c r="B20" s="90" t="s">
        <v>172</v>
      </c>
      <c r="C20" s="25">
        <f aca="true" t="shared" si="13" ref="C20:H20">+C71</f>
        <v>0</v>
      </c>
      <c r="D20" s="53">
        <f t="shared" si="13"/>
        <v>0</v>
      </c>
      <c r="E20" s="53">
        <f t="shared" si="13"/>
        <v>0</v>
      </c>
      <c r="F20" s="53">
        <f>+F71</f>
        <v>0</v>
      </c>
      <c r="G20" s="53">
        <f t="shared" si="13"/>
        <v>0</v>
      </c>
      <c r="H20" s="53">
        <f t="shared" si="13"/>
        <v>0</v>
      </c>
    </row>
    <row r="21" spans="1:8" s="15" customFormat="1" ht="12.75">
      <c r="A21" s="81" t="s">
        <v>182</v>
      </c>
      <c r="B21" s="90" t="s">
        <v>183</v>
      </c>
      <c r="C21" s="25">
        <f aca="true" t="shared" si="14" ref="C21:H21">+C22+C71+C162</f>
        <v>0</v>
      </c>
      <c r="D21" s="53">
        <f t="shared" si="14"/>
        <v>719361.4499999998</v>
      </c>
      <c r="E21" s="53">
        <f t="shared" si="14"/>
        <v>719279.23</v>
      </c>
      <c r="F21" s="53">
        <f>+F22+F71+F162</f>
        <v>719279.23</v>
      </c>
      <c r="G21" s="53">
        <f t="shared" si="14"/>
        <v>717249.8900000004</v>
      </c>
      <c r="H21" s="53">
        <f t="shared" si="14"/>
        <v>55384.58000000001</v>
      </c>
    </row>
    <row r="22" spans="1:8" s="15" customFormat="1" ht="12.75">
      <c r="A22" s="80" t="s">
        <v>184</v>
      </c>
      <c r="B22" s="90" t="s">
        <v>160</v>
      </c>
      <c r="C22" s="25">
        <f aca="true" t="shared" si="15" ref="C22:H22">+C23+C42+C68+C12</f>
        <v>0</v>
      </c>
      <c r="D22" s="53">
        <f t="shared" si="15"/>
        <v>719361.4499999998</v>
      </c>
      <c r="E22" s="53">
        <f t="shared" si="15"/>
        <v>719279.23</v>
      </c>
      <c r="F22" s="53">
        <f>+F23+F42+F68+F12</f>
        <v>719279.23</v>
      </c>
      <c r="G22" s="53">
        <f t="shared" si="15"/>
        <v>718857.8400000003</v>
      </c>
      <c r="H22" s="53">
        <f t="shared" si="15"/>
        <v>55871.170000000006</v>
      </c>
    </row>
    <row r="23" spans="1:8" s="15" customFormat="1" ht="12.75">
      <c r="A23" s="80" t="s">
        <v>185</v>
      </c>
      <c r="B23" s="90" t="s">
        <v>162</v>
      </c>
      <c r="C23" s="25">
        <f aca="true" t="shared" si="16" ref="C23:H23">+C24+C31</f>
        <v>0</v>
      </c>
      <c r="D23" s="53">
        <f t="shared" si="16"/>
        <v>0</v>
      </c>
      <c r="E23" s="53">
        <f t="shared" si="16"/>
        <v>4375.030000000001</v>
      </c>
      <c r="F23" s="53">
        <f>+F24+F31</f>
        <v>4375.030000000001</v>
      </c>
      <c r="G23" s="53">
        <f t="shared" si="16"/>
        <v>4328.48</v>
      </c>
      <c r="H23" s="53">
        <f t="shared" si="16"/>
        <v>490.43</v>
      </c>
    </row>
    <row r="24" spans="1:8" s="15" customFormat="1" ht="12.75">
      <c r="A24" s="80" t="s">
        <v>186</v>
      </c>
      <c r="B24" s="90" t="s">
        <v>187</v>
      </c>
      <c r="C24" s="25">
        <f aca="true" t="shared" si="17" ref="C24:H24">C25+C26+C27+C28+C29</f>
        <v>0</v>
      </c>
      <c r="D24" s="53">
        <f t="shared" si="17"/>
        <v>0</v>
      </c>
      <c r="E24" s="53">
        <f t="shared" si="17"/>
        <v>3571.7400000000007</v>
      </c>
      <c r="F24" s="53">
        <f>F25+F26+F27+F28+F29</f>
        <v>3571.7400000000007</v>
      </c>
      <c r="G24" s="53">
        <f t="shared" si="17"/>
        <v>3535.25</v>
      </c>
      <c r="H24" s="53">
        <f t="shared" si="17"/>
        <v>401.19</v>
      </c>
    </row>
    <row r="25" spans="1:8" ht="12.75">
      <c r="A25" s="82" t="s">
        <v>188</v>
      </c>
      <c r="B25" s="93" t="s">
        <v>366</v>
      </c>
      <c r="C25" s="26"/>
      <c r="D25" s="54"/>
      <c r="E25" s="54">
        <v>2917.88</v>
      </c>
      <c r="F25" s="54">
        <v>2917.88</v>
      </c>
      <c r="G25" s="53">
        <v>2888.39</v>
      </c>
      <c r="H25" s="54">
        <v>242.12</v>
      </c>
    </row>
    <row r="26" spans="1:8" ht="12.75" customHeight="1">
      <c r="A26" s="82" t="s">
        <v>189</v>
      </c>
      <c r="B26" s="94" t="s">
        <v>190</v>
      </c>
      <c r="C26" s="26"/>
      <c r="D26" s="54"/>
      <c r="E26" s="54">
        <v>4.07</v>
      </c>
      <c r="F26" s="54">
        <v>4.07</v>
      </c>
      <c r="G26" s="53">
        <v>3.53</v>
      </c>
      <c r="H26" s="54">
        <v>0.04</v>
      </c>
    </row>
    <row r="27" spans="1:8" ht="12.75">
      <c r="A27" s="82" t="s">
        <v>191</v>
      </c>
      <c r="B27" s="94" t="s">
        <v>192</v>
      </c>
      <c r="C27" s="26"/>
      <c r="D27" s="54"/>
      <c r="E27" s="54">
        <v>1.32</v>
      </c>
      <c r="F27" s="54">
        <v>1.32</v>
      </c>
      <c r="G27" s="53">
        <v>0.97</v>
      </c>
      <c r="H27" s="54">
        <v>0.15</v>
      </c>
    </row>
    <row r="28" spans="1:8" ht="12.75">
      <c r="A28" s="82"/>
      <c r="B28" s="94" t="s">
        <v>193</v>
      </c>
      <c r="C28" s="26"/>
      <c r="D28" s="54"/>
      <c r="E28" s="54"/>
      <c r="F28" s="54"/>
      <c r="G28" s="53"/>
      <c r="H28" s="54"/>
    </row>
    <row r="29" spans="1:8" ht="12" customHeight="1">
      <c r="A29" s="82" t="s">
        <v>194</v>
      </c>
      <c r="B29" s="94" t="s">
        <v>367</v>
      </c>
      <c r="C29" s="26"/>
      <c r="D29" s="54"/>
      <c r="E29" s="54">
        <v>648.47</v>
      </c>
      <c r="F29" s="54">
        <v>648.47</v>
      </c>
      <c r="G29" s="53">
        <v>642.36</v>
      </c>
      <c r="H29" s="54">
        <v>158.88</v>
      </c>
    </row>
    <row r="30" spans="1:8" ht="12" customHeight="1">
      <c r="A30" s="82"/>
      <c r="B30" s="95" t="s">
        <v>372</v>
      </c>
      <c r="C30" s="26"/>
      <c r="D30" s="54"/>
      <c r="E30" s="54">
        <v>647.2</v>
      </c>
      <c r="F30" s="54">
        <v>647.2</v>
      </c>
      <c r="G30" s="54">
        <v>641.62</v>
      </c>
      <c r="H30" s="54">
        <v>158.81</v>
      </c>
    </row>
    <row r="31" spans="1:8" ht="13.5" customHeight="1">
      <c r="A31" s="80" t="s">
        <v>195</v>
      </c>
      <c r="B31" s="90" t="s">
        <v>196</v>
      </c>
      <c r="C31" s="25">
        <f aca="true" t="shared" si="18" ref="C31:H31">+C32+C34+C36+C38+C40</f>
        <v>0</v>
      </c>
      <c r="D31" s="53">
        <f t="shared" si="18"/>
        <v>0</v>
      </c>
      <c r="E31" s="53">
        <f t="shared" si="18"/>
        <v>803.2899999999998</v>
      </c>
      <c r="F31" s="53">
        <f>+F32+F34+F36+F38+F40</f>
        <v>803.2899999999998</v>
      </c>
      <c r="G31" s="53">
        <f t="shared" si="18"/>
        <v>793.2299999999999</v>
      </c>
      <c r="H31" s="53">
        <f t="shared" si="18"/>
        <v>89.24</v>
      </c>
    </row>
    <row r="32" spans="1:8" ht="12.75">
      <c r="A32" s="82" t="s">
        <v>197</v>
      </c>
      <c r="B32" s="94" t="s">
        <v>198</v>
      </c>
      <c r="C32" s="26"/>
      <c r="D32" s="54"/>
      <c r="E32" s="54">
        <v>557.93</v>
      </c>
      <c r="F32" s="54">
        <v>557.93</v>
      </c>
      <c r="G32" s="54">
        <v>551.51</v>
      </c>
      <c r="H32" s="54">
        <v>61.88</v>
      </c>
    </row>
    <row r="33" spans="1:8" ht="12.75">
      <c r="A33" s="82"/>
      <c r="B33" s="95" t="s">
        <v>372</v>
      </c>
      <c r="C33" s="26"/>
      <c r="D33" s="54"/>
      <c r="E33" s="54"/>
      <c r="F33" s="54"/>
      <c r="G33" s="54">
        <v>98.86</v>
      </c>
      <c r="H33" s="54">
        <v>24.47</v>
      </c>
    </row>
    <row r="34" spans="1:8" ht="12.75">
      <c r="A34" s="82" t="s">
        <v>199</v>
      </c>
      <c r="B34" s="94" t="s">
        <v>200</v>
      </c>
      <c r="C34" s="26"/>
      <c r="D34" s="54"/>
      <c r="E34" s="54">
        <v>17.55</v>
      </c>
      <c r="F34" s="54">
        <v>17.55</v>
      </c>
      <c r="G34" s="54">
        <v>16.9</v>
      </c>
      <c r="H34" s="54">
        <v>1.79</v>
      </c>
    </row>
    <row r="35" spans="1:8" ht="12.75">
      <c r="A35" s="82"/>
      <c r="B35" s="95" t="s">
        <v>372</v>
      </c>
      <c r="C35" s="26"/>
      <c r="D35" s="54"/>
      <c r="E35" s="54"/>
      <c r="F35" s="54"/>
      <c r="G35" s="54">
        <v>2.45</v>
      </c>
      <c r="H35" s="54">
        <v>0.6</v>
      </c>
    </row>
    <row r="36" spans="1:8" ht="12.75">
      <c r="A36" s="82" t="s">
        <v>201</v>
      </c>
      <c r="B36" s="94" t="s">
        <v>202</v>
      </c>
      <c r="C36" s="26"/>
      <c r="D36" s="54"/>
      <c r="E36" s="54">
        <v>186.4</v>
      </c>
      <c r="F36" s="54">
        <v>186.4</v>
      </c>
      <c r="G36" s="54">
        <v>183.54</v>
      </c>
      <c r="H36" s="54">
        <v>20.65</v>
      </c>
    </row>
    <row r="37" spans="1:8" ht="12.75">
      <c r="A37" s="82"/>
      <c r="B37" s="95" t="s">
        <v>372</v>
      </c>
      <c r="C37" s="26"/>
      <c r="D37" s="54"/>
      <c r="E37" s="54"/>
      <c r="F37" s="54"/>
      <c r="G37" s="54">
        <v>33.05</v>
      </c>
      <c r="H37" s="54">
        <v>8.18</v>
      </c>
    </row>
    <row r="38" spans="1:8" ht="25.5">
      <c r="A38" s="82" t="s">
        <v>203</v>
      </c>
      <c r="B38" s="96" t="s">
        <v>204</v>
      </c>
      <c r="C38" s="26"/>
      <c r="D38" s="54"/>
      <c r="E38" s="54">
        <v>5.37</v>
      </c>
      <c r="F38" s="54">
        <v>5.37</v>
      </c>
      <c r="G38" s="54">
        <v>5.24</v>
      </c>
      <c r="H38" s="54">
        <v>0.59</v>
      </c>
    </row>
    <row r="39" spans="1:8" ht="12.75">
      <c r="A39" s="82"/>
      <c r="B39" s="95" t="s">
        <v>372</v>
      </c>
      <c r="C39" s="26"/>
      <c r="D39" s="54"/>
      <c r="E39" s="54"/>
      <c r="F39" s="54"/>
      <c r="G39" s="54">
        <v>0.94</v>
      </c>
      <c r="H39" s="54">
        <v>0.23</v>
      </c>
    </row>
    <row r="40" spans="1:8" s="15" customFormat="1" ht="12.75">
      <c r="A40" s="82" t="s">
        <v>205</v>
      </c>
      <c r="B40" s="96" t="s">
        <v>206</v>
      </c>
      <c r="C40" s="26"/>
      <c r="D40" s="54"/>
      <c r="E40" s="54">
        <v>36.04</v>
      </c>
      <c r="F40" s="54">
        <v>36.04</v>
      </c>
      <c r="G40" s="54">
        <v>36.04</v>
      </c>
      <c r="H40" s="54">
        <v>4.33</v>
      </c>
    </row>
    <row r="41" spans="1:8" s="15" customFormat="1" ht="12.75">
      <c r="A41" s="82"/>
      <c r="B41" s="95" t="s">
        <v>372</v>
      </c>
      <c r="C41" s="26"/>
      <c r="D41" s="54"/>
      <c r="E41" s="54"/>
      <c r="F41" s="54"/>
      <c r="G41" s="54">
        <v>5.4</v>
      </c>
      <c r="H41" s="54">
        <v>1.33</v>
      </c>
    </row>
    <row r="42" spans="1:8" s="15" customFormat="1" ht="12.75">
      <c r="A42" s="80" t="s">
        <v>207</v>
      </c>
      <c r="B42" s="90" t="s">
        <v>164</v>
      </c>
      <c r="C42" s="25">
        <f aca="true" t="shared" si="19" ref="C42:H42">+C43+C56+C55+C58+C61+C63+C64+C65+C62</f>
        <v>0</v>
      </c>
      <c r="D42" s="53">
        <f t="shared" si="19"/>
        <v>719361.4499999998</v>
      </c>
      <c r="E42" s="53">
        <f t="shared" si="19"/>
        <v>714904.2</v>
      </c>
      <c r="F42" s="53">
        <f>+F43+F56+F55+F58+F61+F63+F64+F65+F62</f>
        <v>714904.2</v>
      </c>
      <c r="G42" s="53">
        <f t="shared" si="19"/>
        <v>714529.3600000003</v>
      </c>
      <c r="H42" s="53">
        <f t="shared" si="19"/>
        <v>55380.740000000005</v>
      </c>
    </row>
    <row r="43" spans="1:8" ht="12.75">
      <c r="A43" s="80" t="s">
        <v>208</v>
      </c>
      <c r="B43" s="90" t="s">
        <v>209</v>
      </c>
      <c r="C43" s="25">
        <f aca="true" t="shared" si="20" ref="C43:H43">+C44+C45+C46+C47+C48+C49+C50+C51+C53</f>
        <v>0</v>
      </c>
      <c r="D43" s="53">
        <f t="shared" si="20"/>
        <v>719361.4499999998</v>
      </c>
      <c r="E43" s="53">
        <f t="shared" si="20"/>
        <v>714774.0599999999</v>
      </c>
      <c r="F43" s="53">
        <f>+F44+F45+F46+F47+F48+F49+F50+F51+F53</f>
        <v>714774.0599999999</v>
      </c>
      <c r="G43" s="53">
        <f t="shared" si="20"/>
        <v>714401.7900000003</v>
      </c>
      <c r="H43" s="53">
        <f t="shared" si="20"/>
        <v>55367.15000000001</v>
      </c>
    </row>
    <row r="44" spans="1:8" ht="12.75">
      <c r="A44" s="82" t="s">
        <v>210</v>
      </c>
      <c r="B44" s="94" t="s">
        <v>211</v>
      </c>
      <c r="C44" s="26"/>
      <c r="D44" s="54"/>
      <c r="E44" s="54">
        <v>146</v>
      </c>
      <c r="F44" s="54">
        <v>146</v>
      </c>
      <c r="G44" s="54">
        <v>146</v>
      </c>
      <c r="H44" s="54">
        <v>27.56</v>
      </c>
    </row>
    <row r="45" spans="1:8" ht="12.75">
      <c r="A45" s="82" t="s">
        <v>212</v>
      </c>
      <c r="B45" s="94" t="s">
        <v>213</v>
      </c>
      <c r="C45" s="26"/>
      <c r="D45" s="54"/>
      <c r="E45" s="54">
        <v>6</v>
      </c>
      <c r="F45" s="54">
        <v>6</v>
      </c>
      <c r="G45" s="54">
        <v>6</v>
      </c>
      <c r="H45" s="54">
        <v>0</v>
      </c>
    </row>
    <row r="46" spans="1:8" ht="12.75">
      <c r="A46" s="82" t="s">
        <v>214</v>
      </c>
      <c r="B46" s="94" t="s">
        <v>215</v>
      </c>
      <c r="C46" s="26"/>
      <c r="D46" s="54"/>
      <c r="E46" s="54">
        <v>111</v>
      </c>
      <c r="F46" s="54">
        <v>111</v>
      </c>
      <c r="G46" s="54">
        <v>110.99</v>
      </c>
      <c r="H46" s="54">
        <v>10.73</v>
      </c>
    </row>
    <row r="47" spans="1:8" ht="12.75">
      <c r="A47" s="82" t="s">
        <v>216</v>
      </c>
      <c r="B47" s="94" t="s">
        <v>217</v>
      </c>
      <c r="C47" s="26"/>
      <c r="D47" s="54"/>
      <c r="E47" s="54">
        <v>25.5</v>
      </c>
      <c r="F47" s="54">
        <v>25.5</v>
      </c>
      <c r="G47" s="54">
        <v>25.42</v>
      </c>
      <c r="H47" s="54">
        <v>3.35</v>
      </c>
    </row>
    <row r="48" spans="1:8" ht="12.75">
      <c r="A48" s="82" t="s">
        <v>218</v>
      </c>
      <c r="B48" s="94" t="s">
        <v>219</v>
      </c>
      <c r="C48" s="26"/>
      <c r="D48" s="54"/>
      <c r="E48" s="54">
        <v>5</v>
      </c>
      <c r="F48" s="54">
        <v>5</v>
      </c>
      <c r="G48" s="54">
        <v>5</v>
      </c>
      <c r="H48" s="54">
        <v>5</v>
      </c>
    </row>
    <row r="49" spans="1:8" ht="12.75">
      <c r="A49" s="82" t="s">
        <v>220</v>
      </c>
      <c r="B49" s="94" t="s">
        <v>221</v>
      </c>
      <c r="C49" s="26"/>
      <c r="D49" s="54"/>
      <c r="E49" s="54">
        <v>0</v>
      </c>
      <c r="F49" s="54">
        <v>0</v>
      </c>
      <c r="G49" s="54"/>
      <c r="H49" s="54"/>
    </row>
    <row r="50" spans="1:8" s="15" customFormat="1" ht="12.75">
      <c r="A50" s="82" t="s">
        <v>222</v>
      </c>
      <c r="B50" s="94" t="s">
        <v>223</v>
      </c>
      <c r="C50" s="26"/>
      <c r="D50" s="54"/>
      <c r="E50" s="54">
        <v>108</v>
      </c>
      <c r="F50" s="54">
        <v>108</v>
      </c>
      <c r="G50" s="54">
        <v>108</v>
      </c>
      <c r="H50" s="54">
        <v>17.62</v>
      </c>
    </row>
    <row r="51" spans="1:8" s="28" customFormat="1" ht="26.25">
      <c r="A51" s="80" t="s">
        <v>224</v>
      </c>
      <c r="B51" s="90" t="s">
        <v>225</v>
      </c>
      <c r="C51" s="27">
        <f aca="true" t="shared" si="21" ref="C51:H51">+C52+C82</f>
        <v>0</v>
      </c>
      <c r="D51" s="55">
        <f t="shared" si="21"/>
        <v>719361.4499999998</v>
      </c>
      <c r="E51" s="55">
        <f t="shared" si="21"/>
        <v>713966.2899999999</v>
      </c>
      <c r="F51" s="55">
        <f>+F52+F82</f>
        <v>713966.2899999999</v>
      </c>
      <c r="G51" s="55">
        <f t="shared" si="21"/>
        <v>713606.4500000002</v>
      </c>
      <c r="H51" s="55">
        <f t="shared" si="21"/>
        <v>55269.73</v>
      </c>
    </row>
    <row r="52" spans="1:8" ht="25.5">
      <c r="A52" s="83"/>
      <c r="B52" s="97" t="s">
        <v>226</v>
      </c>
      <c r="C52" s="29"/>
      <c r="D52" s="56"/>
      <c r="E52" s="56">
        <v>122</v>
      </c>
      <c r="F52" s="56">
        <v>122</v>
      </c>
      <c r="G52" s="56">
        <v>122</v>
      </c>
      <c r="H52" s="56">
        <v>16.99</v>
      </c>
    </row>
    <row r="53" spans="1:8" s="15" customFormat="1" ht="26.25" customHeight="1">
      <c r="A53" s="82" t="s">
        <v>227</v>
      </c>
      <c r="B53" s="94" t="s">
        <v>228</v>
      </c>
      <c r="C53" s="26"/>
      <c r="D53" s="54"/>
      <c r="E53" s="54">
        <v>406.27</v>
      </c>
      <c r="F53" s="54">
        <v>406.27</v>
      </c>
      <c r="G53" s="54">
        <v>393.93</v>
      </c>
      <c r="H53" s="54">
        <v>33.16</v>
      </c>
    </row>
    <row r="54" spans="1:8" s="15" customFormat="1" ht="26.25" customHeight="1">
      <c r="A54" s="82"/>
      <c r="B54" s="94" t="s">
        <v>229</v>
      </c>
      <c r="C54" s="26"/>
      <c r="D54" s="54"/>
      <c r="E54" s="54">
        <v>131.17</v>
      </c>
      <c r="F54" s="54">
        <v>131.17</v>
      </c>
      <c r="G54" s="54">
        <v>118.83</v>
      </c>
      <c r="H54" s="54">
        <v>0</v>
      </c>
    </row>
    <row r="55" spans="1:8" s="15" customFormat="1" ht="14.25" customHeight="1">
      <c r="A55" s="80" t="s">
        <v>230</v>
      </c>
      <c r="B55" s="94" t="s">
        <v>231</v>
      </c>
      <c r="C55" s="26"/>
      <c r="D55" s="54"/>
      <c r="E55" s="54">
        <v>1</v>
      </c>
      <c r="F55" s="54">
        <v>1</v>
      </c>
      <c r="G55" s="54">
        <v>1</v>
      </c>
      <c r="H55" s="54">
        <v>1</v>
      </c>
    </row>
    <row r="56" spans="1:8" ht="12.75">
      <c r="A56" s="80" t="s">
        <v>232</v>
      </c>
      <c r="B56" s="90" t="s">
        <v>233</v>
      </c>
      <c r="C56" s="30">
        <f aca="true" t="shared" si="22" ref="C56:H56">+C57</f>
        <v>0</v>
      </c>
      <c r="D56" s="57">
        <f t="shared" si="22"/>
        <v>0</v>
      </c>
      <c r="E56" s="57">
        <f t="shared" si="22"/>
        <v>35</v>
      </c>
      <c r="F56" s="57">
        <f t="shared" si="22"/>
        <v>35</v>
      </c>
      <c r="G56" s="57">
        <f t="shared" si="22"/>
        <v>34.99</v>
      </c>
      <c r="H56" s="57">
        <f t="shared" si="22"/>
        <v>5.13</v>
      </c>
    </row>
    <row r="57" spans="1:8" s="15" customFormat="1" ht="12.75">
      <c r="A57" s="82" t="s">
        <v>234</v>
      </c>
      <c r="B57" s="94" t="s">
        <v>235</v>
      </c>
      <c r="C57" s="26"/>
      <c r="D57" s="54"/>
      <c r="E57" s="54">
        <v>35</v>
      </c>
      <c r="F57" s="54">
        <v>35</v>
      </c>
      <c r="G57" s="54">
        <v>34.99</v>
      </c>
      <c r="H57" s="54">
        <v>5.13</v>
      </c>
    </row>
    <row r="58" spans="1:8" ht="12.75">
      <c r="A58" s="80" t="s">
        <v>236</v>
      </c>
      <c r="B58" s="90" t="s">
        <v>237</v>
      </c>
      <c r="C58" s="25">
        <f aca="true" t="shared" si="23" ref="C58:H58">+C59+C60</f>
        <v>0</v>
      </c>
      <c r="D58" s="53">
        <f t="shared" si="23"/>
        <v>0</v>
      </c>
      <c r="E58" s="53">
        <f t="shared" si="23"/>
        <v>9.93</v>
      </c>
      <c r="F58" s="53">
        <f>+F59+F60</f>
        <v>9.93</v>
      </c>
      <c r="G58" s="53">
        <f t="shared" si="23"/>
        <v>9.05</v>
      </c>
      <c r="H58" s="53">
        <f t="shared" si="23"/>
        <v>1.32</v>
      </c>
    </row>
    <row r="59" spans="1:8" ht="12.75">
      <c r="A59" s="80" t="s">
        <v>238</v>
      </c>
      <c r="B59" s="94" t="s">
        <v>239</v>
      </c>
      <c r="C59" s="26"/>
      <c r="D59" s="54"/>
      <c r="E59" s="54">
        <v>9.93</v>
      </c>
      <c r="F59" s="54">
        <v>9.93</v>
      </c>
      <c r="G59" s="54">
        <v>9.05</v>
      </c>
      <c r="H59" s="54">
        <v>1.32</v>
      </c>
    </row>
    <row r="60" spans="1:8" ht="12.75">
      <c r="A60" s="80" t="s">
        <v>240</v>
      </c>
      <c r="B60" s="94" t="s">
        <v>241</v>
      </c>
      <c r="C60" s="26"/>
      <c r="D60" s="54"/>
      <c r="E60" s="54"/>
      <c r="F60" s="54"/>
      <c r="G60" s="54"/>
      <c r="H60" s="54"/>
    </row>
    <row r="61" spans="1:8" ht="12.75">
      <c r="A61" s="82" t="s">
        <v>242</v>
      </c>
      <c r="B61" s="94" t="s">
        <v>243</v>
      </c>
      <c r="C61" s="26"/>
      <c r="D61" s="54"/>
      <c r="E61" s="54">
        <v>1</v>
      </c>
      <c r="F61" s="54">
        <v>1</v>
      </c>
      <c r="G61" s="54">
        <v>1</v>
      </c>
      <c r="H61" s="54">
        <v>1</v>
      </c>
    </row>
    <row r="62" spans="1:8" ht="12.75">
      <c r="A62" s="82" t="s">
        <v>244</v>
      </c>
      <c r="B62" s="93" t="s">
        <v>245</v>
      </c>
      <c r="C62" s="26"/>
      <c r="D62" s="54"/>
      <c r="E62" s="54"/>
      <c r="F62" s="54"/>
      <c r="G62" s="54"/>
      <c r="H62" s="54"/>
    </row>
    <row r="63" spans="1:8" ht="12.75">
      <c r="A63" s="82" t="s">
        <v>246</v>
      </c>
      <c r="B63" s="94" t="s">
        <v>247</v>
      </c>
      <c r="C63" s="26"/>
      <c r="D63" s="54"/>
      <c r="E63" s="54"/>
      <c r="F63" s="54"/>
      <c r="G63" s="54"/>
      <c r="H63" s="54"/>
    </row>
    <row r="64" spans="1:8" s="15" customFormat="1" ht="12.75">
      <c r="A64" s="82" t="s">
        <v>248</v>
      </c>
      <c r="B64" s="94" t="s">
        <v>249</v>
      </c>
      <c r="C64" s="26"/>
      <c r="D64" s="54"/>
      <c r="E64" s="54">
        <v>3</v>
      </c>
      <c r="F64" s="54">
        <v>3</v>
      </c>
      <c r="G64" s="54">
        <v>3</v>
      </c>
      <c r="H64" s="54">
        <v>3</v>
      </c>
    </row>
    <row r="65" spans="1:8" ht="12.75">
      <c r="A65" s="80" t="s">
        <v>250</v>
      </c>
      <c r="B65" s="90" t="s">
        <v>251</v>
      </c>
      <c r="C65" s="30">
        <f aca="true" t="shared" si="24" ref="C65:H65">+C66+C67</f>
        <v>0</v>
      </c>
      <c r="D65" s="57">
        <f t="shared" si="24"/>
        <v>0</v>
      </c>
      <c r="E65" s="57">
        <f t="shared" si="24"/>
        <v>80.21</v>
      </c>
      <c r="F65" s="57">
        <f>+F66+F67</f>
        <v>80.21</v>
      </c>
      <c r="G65" s="57">
        <f t="shared" si="24"/>
        <v>78.53</v>
      </c>
      <c r="H65" s="57">
        <f t="shared" si="24"/>
        <v>2.14</v>
      </c>
    </row>
    <row r="66" spans="1:8" ht="13.5" customHeight="1">
      <c r="A66" s="82" t="s">
        <v>252</v>
      </c>
      <c r="B66" s="94" t="s">
        <v>253</v>
      </c>
      <c r="C66" s="26"/>
      <c r="D66" s="54"/>
      <c r="E66" s="54"/>
      <c r="F66" s="54"/>
      <c r="G66" s="54"/>
      <c r="H66" s="54"/>
    </row>
    <row r="67" spans="1:8" s="15" customFormat="1" ht="12.75">
      <c r="A67" s="82" t="s">
        <v>254</v>
      </c>
      <c r="B67" s="94" t="s">
        <v>255</v>
      </c>
      <c r="C67" s="26"/>
      <c r="D67" s="54"/>
      <c r="E67" s="54">
        <v>80.21</v>
      </c>
      <c r="F67" s="54">
        <v>80.21</v>
      </c>
      <c r="G67" s="54">
        <v>78.53</v>
      </c>
      <c r="H67" s="54">
        <v>2.14</v>
      </c>
    </row>
    <row r="68" spans="1:8" s="15" customFormat="1" ht="12.75">
      <c r="A68" s="80" t="s">
        <v>256</v>
      </c>
      <c r="B68" s="90" t="s">
        <v>166</v>
      </c>
      <c r="C68" s="24">
        <f aca="true" t="shared" si="25" ref="C68:H69">+C69</f>
        <v>0</v>
      </c>
      <c r="D68" s="52">
        <f t="shared" si="25"/>
        <v>0</v>
      </c>
      <c r="E68" s="52">
        <f t="shared" si="25"/>
        <v>0</v>
      </c>
      <c r="F68" s="52">
        <f t="shared" si="25"/>
        <v>0</v>
      </c>
      <c r="G68" s="52">
        <f t="shared" si="25"/>
        <v>0</v>
      </c>
      <c r="H68" s="52">
        <f t="shared" si="25"/>
        <v>0</v>
      </c>
    </row>
    <row r="69" spans="1:8" ht="12.75">
      <c r="A69" s="84" t="s">
        <v>257</v>
      </c>
      <c r="B69" s="90" t="s">
        <v>258</v>
      </c>
      <c r="C69" s="24">
        <f t="shared" si="25"/>
        <v>0</v>
      </c>
      <c r="D69" s="52">
        <f t="shared" si="25"/>
        <v>0</v>
      </c>
      <c r="E69" s="52">
        <f t="shared" si="25"/>
        <v>0</v>
      </c>
      <c r="F69" s="52">
        <f t="shared" si="25"/>
        <v>0</v>
      </c>
      <c r="G69" s="52">
        <f t="shared" si="25"/>
        <v>0</v>
      </c>
      <c r="H69" s="52">
        <f t="shared" si="25"/>
        <v>0</v>
      </c>
    </row>
    <row r="70" spans="1:8" s="15" customFormat="1" ht="12.75">
      <c r="A70" s="84" t="s">
        <v>259</v>
      </c>
      <c r="B70" s="94" t="s">
        <v>260</v>
      </c>
      <c r="C70" s="26"/>
      <c r="D70" s="54"/>
      <c r="E70" s="54"/>
      <c r="F70" s="54"/>
      <c r="G70" s="54"/>
      <c r="H70" s="54"/>
    </row>
    <row r="71" spans="1:8" s="15" customFormat="1" ht="12.75">
      <c r="A71" s="80" t="s">
        <v>261</v>
      </c>
      <c r="B71" s="90" t="s">
        <v>172</v>
      </c>
      <c r="C71" s="25">
        <f aca="true" t="shared" si="26" ref="C71:H71">+C72</f>
        <v>0</v>
      </c>
      <c r="D71" s="53">
        <f t="shared" si="26"/>
        <v>0</v>
      </c>
      <c r="E71" s="53">
        <f t="shared" si="26"/>
        <v>0</v>
      </c>
      <c r="F71" s="53">
        <f t="shared" si="26"/>
        <v>0</v>
      </c>
      <c r="G71" s="53">
        <f t="shared" si="26"/>
        <v>0</v>
      </c>
      <c r="H71" s="53">
        <f t="shared" si="26"/>
        <v>0</v>
      </c>
    </row>
    <row r="72" spans="1:8" s="15" customFormat="1" ht="12.75">
      <c r="A72" s="80" t="s">
        <v>262</v>
      </c>
      <c r="B72" s="90" t="s">
        <v>174</v>
      </c>
      <c r="C72" s="25">
        <f aca="true" t="shared" si="27" ref="C72:H72">+C73+C78</f>
        <v>0</v>
      </c>
      <c r="D72" s="53">
        <f t="shared" si="27"/>
        <v>0</v>
      </c>
      <c r="E72" s="53">
        <f t="shared" si="27"/>
        <v>0</v>
      </c>
      <c r="F72" s="53">
        <f>+F73+F78</f>
        <v>0</v>
      </c>
      <c r="G72" s="53">
        <f t="shared" si="27"/>
        <v>0</v>
      </c>
      <c r="H72" s="53">
        <f t="shared" si="27"/>
        <v>0</v>
      </c>
    </row>
    <row r="73" spans="1:8" s="15" customFormat="1" ht="12.75">
      <c r="A73" s="80" t="s">
        <v>263</v>
      </c>
      <c r="B73" s="90" t="s">
        <v>264</v>
      </c>
      <c r="C73" s="25">
        <f aca="true" t="shared" si="28" ref="C73:H73">+C75+C77+C76+C74</f>
        <v>0</v>
      </c>
      <c r="D73" s="53">
        <f t="shared" si="28"/>
        <v>0</v>
      </c>
      <c r="E73" s="53">
        <f t="shared" si="28"/>
        <v>0</v>
      </c>
      <c r="F73" s="53">
        <f>+F75+F77+F76+F74</f>
        <v>0</v>
      </c>
      <c r="G73" s="53">
        <f t="shared" si="28"/>
        <v>0</v>
      </c>
      <c r="H73" s="53">
        <f t="shared" si="28"/>
        <v>0</v>
      </c>
    </row>
    <row r="74" spans="1:8" ht="12.75">
      <c r="A74" s="80"/>
      <c r="B74" s="98" t="s">
        <v>265</v>
      </c>
      <c r="C74" s="25"/>
      <c r="D74" s="53"/>
      <c r="E74" s="53"/>
      <c r="F74" s="53"/>
      <c r="G74" s="53"/>
      <c r="H74" s="53"/>
    </row>
    <row r="75" spans="1:8" ht="12.75">
      <c r="A75" s="82" t="s">
        <v>266</v>
      </c>
      <c r="B75" s="94" t="s">
        <v>267</v>
      </c>
      <c r="C75" s="26"/>
      <c r="D75" s="54"/>
      <c r="E75" s="54"/>
      <c r="F75" s="54"/>
      <c r="G75" s="54"/>
      <c r="H75" s="54"/>
    </row>
    <row r="76" spans="1:8" ht="12.75">
      <c r="A76" s="82" t="s">
        <v>268</v>
      </c>
      <c r="B76" s="93" t="s">
        <v>269</v>
      </c>
      <c r="C76" s="26"/>
      <c r="D76" s="54"/>
      <c r="E76" s="54"/>
      <c r="F76" s="54"/>
      <c r="G76" s="54"/>
      <c r="H76" s="54"/>
    </row>
    <row r="77" spans="1:8" ht="12.75">
      <c r="A77" s="82" t="s">
        <v>270</v>
      </c>
      <c r="B77" s="94" t="s">
        <v>271</v>
      </c>
      <c r="C77" s="26"/>
      <c r="D77" s="54"/>
      <c r="E77" s="54"/>
      <c r="F77" s="54"/>
      <c r="G77" s="54"/>
      <c r="H77" s="54"/>
    </row>
    <row r="78" spans="1:8" ht="12.75">
      <c r="A78" s="82"/>
      <c r="B78" s="93" t="s">
        <v>272</v>
      </c>
      <c r="C78" s="26"/>
      <c r="D78" s="54"/>
      <c r="E78" s="54"/>
      <c r="F78" s="54"/>
      <c r="G78" s="54"/>
      <c r="H78" s="54"/>
    </row>
    <row r="79" spans="1:8" ht="12.75">
      <c r="A79" s="82" t="s">
        <v>184</v>
      </c>
      <c r="B79" s="90" t="s">
        <v>273</v>
      </c>
      <c r="C79" s="26"/>
      <c r="D79" s="54"/>
      <c r="E79" s="54"/>
      <c r="F79" s="54"/>
      <c r="G79" s="54"/>
      <c r="H79" s="54"/>
    </row>
    <row r="80" spans="1:8" s="28" customFormat="1" ht="11.25" customHeight="1">
      <c r="A80" s="82" t="s">
        <v>274</v>
      </c>
      <c r="B80" s="90" t="s">
        <v>275</v>
      </c>
      <c r="C80" s="24">
        <f aca="true" t="shared" si="29" ref="C80:H80">+C42-C82+C23+C71+C163</f>
        <v>0</v>
      </c>
      <c r="D80" s="52">
        <f t="shared" si="29"/>
        <v>0</v>
      </c>
      <c r="E80" s="52">
        <f t="shared" si="29"/>
        <v>5434.940000000033</v>
      </c>
      <c r="F80" s="52">
        <f>+F42-F82+F23+F71+F163</f>
        <v>5434.940000000033</v>
      </c>
      <c r="G80" s="52">
        <f t="shared" si="29"/>
        <v>5373.390000000149</v>
      </c>
      <c r="H80" s="52">
        <f t="shared" si="29"/>
        <v>618.4300000000001</v>
      </c>
    </row>
    <row r="81" spans="1:8" s="15" customFormat="1" ht="25.5">
      <c r="A81" s="82"/>
      <c r="B81" s="99" t="s">
        <v>276</v>
      </c>
      <c r="C81" s="24"/>
      <c r="D81" s="52"/>
      <c r="E81" s="52"/>
      <c r="F81" s="52"/>
      <c r="G81" s="52">
        <v>-3.77</v>
      </c>
      <c r="H81" s="52"/>
    </row>
    <row r="82" spans="1:8" s="28" customFormat="1" ht="15">
      <c r="A82" s="82"/>
      <c r="B82" s="97" t="s">
        <v>277</v>
      </c>
      <c r="C82" s="31">
        <f aca="true" t="shared" si="30" ref="C82:H82">+C83+C114+C140+C142+C158+C160</f>
        <v>0</v>
      </c>
      <c r="D82" s="58">
        <f t="shared" si="30"/>
        <v>719361.4499999998</v>
      </c>
      <c r="E82" s="58">
        <f t="shared" si="30"/>
        <v>713844.2899999999</v>
      </c>
      <c r="F82" s="58">
        <f>+F83+F114+F140+F142+F158+F160</f>
        <v>713844.2899999999</v>
      </c>
      <c r="G82" s="58">
        <f t="shared" si="30"/>
        <v>713484.4500000002</v>
      </c>
      <c r="H82" s="58">
        <f t="shared" si="30"/>
        <v>55252.740000000005</v>
      </c>
    </row>
    <row r="83" spans="1:8" s="28" customFormat="1" ht="25.5">
      <c r="A83" s="80" t="s">
        <v>278</v>
      </c>
      <c r="B83" s="90" t="s">
        <v>279</v>
      </c>
      <c r="C83" s="25">
        <f aca="true" t="shared" si="31" ref="C83:H83">+C84+C89+C99+C110+C112</f>
        <v>0</v>
      </c>
      <c r="D83" s="53">
        <f t="shared" si="31"/>
        <v>305898.73</v>
      </c>
      <c r="E83" s="53">
        <f t="shared" si="31"/>
        <v>306242.19</v>
      </c>
      <c r="F83" s="53">
        <f>+F84+F89+F99+F110+F112</f>
        <v>306242.19</v>
      </c>
      <c r="G83" s="53">
        <f t="shared" si="31"/>
        <v>306237.60000000003</v>
      </c>
      <c r="H83" s="53">
        <f t="shared" si="31"/>
        <v>13212.6</v>
      </c>
    </row>
    <row r="84" spans="1:8" s="28" customFormat="1" ht="12.75">
      <c r="A84" s="82" t="s">
        <v>280</v>
      </c>
      <c r="B84" s="90" t="s">
        <v>281</v>
      </c>
      <c r="C84" s="24">
        <f aca="true" t="shared" si="32" ref="C84:H84">+C85+C86+C87</f>
        <v>0</v>
      </c>
      <c r="D84" s="52">
        <f t="shared" si="32"/>
        <v>181139</v>
      </c>
      <c r="E84" s="52">
        <f t="shared" si="32"/>
        <v>190688.34</v>
      </c>
      <c r="F84" s="52">
        <f>+F85+F86+F87</f>
        <v>190688.34</v>
      </c>
      <c r="G84" s="52">
        <f t="shared" si="32"/>
        <v>190684.37</v>
      </c>
      <c r="H84" s="52">
        <f t="shared" si="32"/>
        <v>3168.13</v>
      </c>
    </row>
    <row r="85" spans="1:8" s="28" customFormat="1" ht="12.75">
      <c r="A85" s="82"/>
      <c r="B85" s="93" t="s">
        <v>282</v>
      </c>
      <c r="C85" s="26"/>
      <c r="D85" s="54">
        <v>175827</v>
      </c>
      <c r="E85" s="54">
        <v>185648.34</v>
      </c>
      <c r="F85" s="54">
        <v>185648.34</v>
      </c>
      <c r="G85" s="54">
        <v>185648.04</v>
      </c>
      <c r="H85" s="54">
        <v>2875.7</v>
      </c>
    </row>
    <row r="86" spans="1:8" ht="12.75">
      <c r="A86" s="82"/>
      <c r="B86" s="93" t="s">
        <v>283</v>
      </c>
      <c r="C86" s="26"/>
      <c r="D86" s="54">
        <v>292</v>
      </c>
      <c r="E86" s="54">
        <v>292</v>
      </c>
      <c r="F86" s="54">
        <v>292</v>
      </c>
      <c r="G86" s="54">
        <v>290.86</v>
      </c>
      <c r="H86" s="54">
        <v>25.71</v>
      </c>
    </row>
    <row r="87" spans="1:8" ht="51">
      <c r="A87" s="82"/>
      <c r="B87" s="93" t="s">
        <v>284</v>
      </c>
      <c r="C87" s="26"/>
      <c r="D87" s="54">
        <v>5020</v>
      </c>
      <c r="E87" s="54">
        <v>4748</v>
      </c>
      <c r="F87" s="54">
        <v>4748</v>
      </c>
      <c r="G87" s="54">
        <v>4745.47</v>
      </c>
      <c r="H87" s="54">
        <v>266.72</v>
      </c>
    </row>
    <row r="88" spans="1:8" s="28" customFormat="1" ht="25.5">
      <c r="A88" s="82"/>
      <c r="B88" s="99" t="s">
        <v>276</v>
      </c>
      <c r="C88" s="26"/>
      <c r="D88" s="54"/>
      <c r="E88" s="54"/>
      <c r="F88" s="54"/>
      <c r="G88" s="54">
        <v>-20.81</v>
      </c>
      <c r="H88" s="54">
        <v>-2.8</v>
      </c>
    </row>
    <row r="89" spans="1:8" ht="38.25">
      <c r="A89" s="82" t="s">
        <v>285</v>
      </c>
      <c r="B89" s="90" t="s">
        <v>286</v>
      </c>
      <c r="C89" s="26">
        <f aca="true" t="shared" si="33" ref="C89:H89">C90+C91+C92+C93+C94+C95+C96+C97</f>
        <v>0</v>
      </c>
      <c r="D89" s="54">
        <f t="shared" si="33"/>
        <v>92695.31</v>
      </c>
      <c r="E89" s="54">
        <f t="shared" si="33"/>
        <v>89424.9</v>
      </c>
      <c r="F89" s="54">
        <f>F90+F91+F92+F93+F94+F95+F96+F97</f>
        <v>89424.9</v>
      </c>
      <c r="G89" s="54">
        <f t="shared" si="33"/>
        <v>89424.79000000001</v>
      </c>
      <c r="H89" s="54">
        <f t="shared" si="33"/>
        <v>6602.03</v>
      </c>
    </row>
    <row r="90" spans="1:8" s="15" customFormat="1" ht="12.75">
      <c r="A90" s="82"/>
      <c r="B90" s="100" t="s">
        <v>287</v>
      </c>
      <c r="C90" s="26"/>
      <c r="D90" s="54">
        <v>3580.01</v>
      </c>
      <c r="E90" s="54">
        <v>2697.56</v>
      </c>
      <c r="F90" s="54">
        <v>2697.56</v>
      </c>
      <c r="G90" s="54">
        <v>2697.54</v>
      </c>
      <c r="H90" s="54">
        <v>213.21</v>
      </c>
    </row>
    <row r="91" spans="1:8" ht="25.5">
      <c r="A91" s="82"/>
      <c r="B91" s="100" t="s">
        <v>288</v>
      </c>
      <c r="C91" s="26"/>
      <c r="D91" s="54"/>
      <c r="E91" s="54"/>
      <c r="F91" s="54"/>
      <c r="G91" s="54"/>
      <c r="H91" s="54"/>
    </row>
    <row r="92" spans="1:8" ht="25.5">
      <c r="A92" s="82"/>
      <c r="B92" s="100" t="s">
        <v>289</v>
      </c>
      <c r="C92" s="26"/>
      <c r="D92" s="54">
        <v>2533.78</v>
      </c>
      <c r="E92" s="54">
        <v>1717.58</v>
      </c>
      <c r="F92" s="54">
        <v>1717.58</v>
      </c>
      <c r="G92" s="54">
        <v>1717.56</v>
      </c>
      <c r="H92" s="54">
        <v>164.23</v>
      </c>
    </row>
    <row r="93" spans="1:8" ht="12.75">
      <c r="A93" s="82"/>
      <c r="B93" s="100" t="s">
        <v>290</v>
      </c>
      <c r="C93" s="26"/>
      <c r="D93" s="54">
        <v>21987.39</v>
      </c>
      <c r="E93" s="54">
        <v>21362.71</v>
      </c>
      <c r="F93" s="54">
        <v>21362.71</v>
      </c>
      <c r="G93" s="54">
        <v>21362.7</v>
      </c>
      <c r="H93" s="54">
        <v>1990.92</v>
      </c>
    </row>
    <row r="94" spans="1:8" ht="12.75">
      <c r="A94" s="82"/>
      <c r="B94" s="101" t="s">
        <v>291</v>
      </c>
      <c r="C94" s="26"/>
      <c r="D94" s="54">
        <v>5</v>
      </c>
      <c r="E94" s="54">
        <v>14.97</v>
      </c>
      <c r="F94" s="54">
        <v>14.97</v>
      </c>
      <c r="G94" s="54">
        <v>14.96</v>
      </c>
      <c r="H94" s="54"/>
    </row>
    <row r="95" spans="1:8" ht="25.5">
      <c r="A95" s="82"/>
      <c r="B95" s="100" t="s">
        <v>292</v>
      </c>
      <c r="C95" s="26"/>
      <c r="D95" s="54">
        <v>1350.26</v>
      </c>
      <c r="E95" s="54">
        <v>1276.76</v>
      </c>
      <c r="F95" s="54">
        <v>1276.76</v>
      </c>
      <c r="G95" s="54">
        <v>1276.73</v>
      </c>
      <c r="H95" s="54">
        <v>75.73</v>
      </c>
    </row>
    <row r="96" spans="1:8" ht="12.75">
      <c r="A96" s="82"/>
      <c r="B96" s="102" t="s">
        <v>293</v>
      </c>
      <c r="C96" s="26"/>
      <c r="D96" s="54">
        <v>63238.87</v>
      </c>
      <c r="E96" s="54">
        <v>62355.32</v>
      </c>
      <c r="F96" s="54">
        <v>62355.32</v>
      </c>
      <c r="G96" s="54">
        <v>62355.3</v>
      </c>
      <c r="H96" s="54">
        <v>4157.94</v>
      </c>
    </row>
    <row r="97" spans="1:8" ht="12.75">
      <c r="A97" s="82"/>
      <c r="B97" s="102" t="s">
        <v>294</v>
      </c>
      <c r="C97" s="26"/>
      <c r="D97" s="54"/>
      <c r="E97" s="54"/>
      <c r="F97" s="54"/>
      <c r="G97" s="54"/>
      <c r="H97" s="54"/>
    </row>
    <row r="98" spans="1:8" ht="25.5">
      <c r="A98" s="82"/>
      <c r="B98" s="99" t="s">
        <v>276</v>
      </c>
      <c r="C98" s="26"/>
      <c r="D98" s="54"/>
      <c r="E98" s="54"/>
      <c r="F98" s="54"/>
      <c r="G98" s="54">
        <v>-18.44</v>
      </c>
      <c r="H98" s="54"/>
    </row>
    <row r="99" spans="1:8" ht="25.5">
      <c r="A99" s="82" t="s">
        <v>295</v>
      </c>
      <c r="B99" s="90" t="s">
        <v>296</v>
      </c>
      <c r="C99" s="26">
        <f aca="true" t="shared" si="34" ref="C99:H99">C100+C101+C102+C103+C104+C105+C106+C107+C108</f>
        <v>0</v>
      </c>
      <c r="D99" s="54">
        <f t="shared" si="34"/>
        <v>5229.110000000001</v>
      </c>
      <c r="E99" s="54">
        <f t="shared" si="34"/>
        <v>4330.0199999999995</v>
      </c>
      <c r="F99" s="54">
        <f>F100+F101+F102+F103+F104+F105+F106+F107+F108</f>
        <v>4330.0199999999995</v>
      </c>
      <c r="G99" s="54">
        <f t="shared" si="34"/>
        <v>4329.96</v>
      </c>
      <c r="H99" s="54">
        <f t="shared" si="34"/>
        <v>312.25</v>
      </c>
    </row>
    <row r="100" spans="1:8" ht="12.75">
      <c r="A100" s="82"/>
      <c r="B100" s="100" t="s">
        <v>290</v>
      </c>
      <c r="C100" s="26"/>
      <c r="D100" s="54">
        <v>2554.51</v>
      </c>
      <c r="E100" s="54">
        <v>2031.19</v>
      </c>
      <c r="F100" s="54">
        <v>2031.19</v>
      </c>
      <c r="G100" s="54">
        <v>2031.18</v>
      </c>
      <c r="H100" s="54">
        <v>190.08</v>
      </c>
    </row>
    <row r="101" spans="1:8" ht="25.5">
      <c r="A101" s="82"/>
      <c r="B101" s="103" t="s">
        <v>297</v>
      </c>
      <c r="C101" s="26"/>
      <c r="D101" s="54">
        <v>595.55</v>
      </c>
      <c r="E101" s="54">
        <v>329.22</v>
      </c>
      <c r="F101" s="54">
        <v>329.22</v>
      </c>
      <c r="G101" s="54">
        <v>329.2</v>
      </c>
      <c r="H101" s="54">
        <v>105.68</v>
      </c>
    </row>
    <row r="102" spans="1:8" ht="12.75">
      <c r="A102" s="82"/>
      <c r="B102" s="104" t="s">
        <v>298</v>
      </c>
      <c r="C102" s="26"/>
      <c r="D102" s="54">
        <v>1854.65</v>
      </c>
      <c r="E102" s="54">
        <v>1766.06</v>
      </c>
      <c r="F102" s="54">
        <v>1766.06</v>
      </c>
      <c r="G102" s="54">
        <v>1766.05</v>
      </c>
      <c r="H102" s="54"/>
    </row>
    <row r="103" spans="1:8" ht="25.5">
      <c r="A103" s="82"/>
      <c r="B103" s="104" t="s">
        <v>299</v>
      </c>
      <c r="C103" s="26"/>
      <c r="D103" s="54"/>
      <c r="E103" s="54"/>
      <c r="F103" s="54"/>
      <c r="G103" s="54"/>
      <c r="H103" s="54"/>
    </row>
    <row r="104" spans="1:8" ht="25.5">
      <c r="A104" s="82"/>
      <c r="B104" s="104" t="s">
        <v>300</v>
      </c>
      <c r="C104" s="26"/>
      <c r="D104" s="54"/>
      <c r="E104" s="54"/>
      <c r="F104" s="54"/>
      <c r="G104" s="54"/>
      <c r="H104" s="54"/>
    </row>
    <row r="105" spans="1:8" ht="12.75">
      <c r="A105" s="82"/>
      <c r="B105" s="100" t="s">
        <v>287</v>
      </c>
      <c r="C105" s="26"/>
      <c r="D105" s="54"/>
      <c r="E105" s="54"/>
      <c r="F105" s="54"/>
      <c r="G105" s="54"/>
      <c r="H105" s="54"/>
    </row>
    <row r="106" spans="1:8" s="15" customFormat="1" ht="12.75">
      <c r="A106" s="82"/>
      <c r="B106" s="104" t="s">
        <v>301</v>
      </c>
      <c r="C106" s="26"/>
      <c r="D106" s="54">
        <v>192.4</v>
      </c>
      <c r="E106" s="54">
        <v>203.55</v>
      </c>
      <c r="F106" s="54">
        <v>203.55</v>
      </c>
      <c r="G106" s="54">
        <v>203.53</v>
      </c>
      <c r="H106" s="54">
        <v>16.49</v>
      </c>
    </row>
    <row r="107" spans="1:8" s="15" customFormat="1" ht="12.75">
      <c r="A107" s="82"/>
      <c r="B107" s="105" t="s">
        <v>302</v>
      </c>
      <c r="C107" s="26"/>
      <c r="D107" s="54"/>
      <c r="E107" s="54"/>
      <c r="F107" s="54"/>
      <c r="G107" s="54"/>
      <c r="H107" s="54"/>
    </row>
    <row r="108" spans="1:8" s="15" customFormat="1" ht="25.5">
      <c r="A108" s="82"/>
      <c r="B108" s="105" t="s">
        <v>303</v>
      </c>
      <c r="C108" s="26"/>
      <c r="D108" s="54">
        <v>32</v>
      </c>
      <c r="E108" s="54"/>
      <c r="F108" s="54"/>
      <c r="G108" s="54"/>
      <c r="H108" s="54"/>
    </row>
    <row r="109" spans="1:8" s="15" customFormat="1" ht="25.5">
      <c r="A109" s="82"/>
      <c r="B109" s="99" t="s">
        <v>276</v>
      </c>
      <c r="C109" s="26"/>
      <c r="D109" s="54"/>
      <c r="E109" s="54"/>
      <c r="F109" s="54"/>
      <c r="G109" s="54"/>
      <c r="H109" s="54"/>
    </row>
    <row r="110" spans="1:8" s="15" customFormat="1" ht="25.5">
      <c r="A110" s="82" t="s">
        <v>304</v>
      </c>
      <c r="B110" s="103" t="s">
        <v>305</v>
      </c>
      <c r="C110" s="24"/>
      <c r="D110" s="52">
        <v>21675.31</v>
      </c>
      <c r="E110" s="52">
        <v>17398.93</v>
      </c>
      <c r="F110" s="52">
        <v>17398.93</v>
      </c>
      <c r="G110" s="52">
        <v>17398.48</v>
      </c>
      <c r="H110" s="52">
        <v>2741.67</v>
      </c>
    </row>
    <row r="111" spans="1:8" ht="25.5">
      <c r="A111" s="82"/>
      <c r="B111" s="99" t="s">
        <v>276</v>
      </c>
      <c r="C111" s="24"/>
      <c r="D111" s="52"/>
      <c r="E111" s="52"/>
      <c r="F111" s="52"/>
      <c r="G111" s="52">
        <v>-482.04</v>
      </c>
      <c r="H111" s="52">
        <v>-255.86</v>
      </c>
    </row>
    <row r="112" spans="1:8" ht="12.75">
      <c r="A112" s="82" t="s">
        <v>306</v>
      </c>
      <c r="B112" s="94" t="s">
        <v>307</v>
      </c>
      <c r="C112" s="26"/>
      <c r="D112" s="54">
        <v>5160</v>
      </c>
      <c r="E112" s="54">
        <v>4400</v>
      </c>
      <c r="F112" s="54">
        <v>4400</v>
      </c>
      <c r="G112" s="54">
        <v>4400</v>
      </c>
      <c r="H112" s="54">
        <v>388.52</v>
      </c>
    </row>
    <row r="113" spans="1:8" ht="25.5">
      <c r="A113" s="82"/>
      <c r="B113" s="99" t="s">
        <v>276</v>
      </c>
      <c r="C113" s="26"/>
      <c r="D113" s="54"/>
      <c r="E113" s="54"/>
      <c r="F113" s="54"/>
      <c r="G113" s="54"/>
      <c r="H113" s="54"/>
    </row>
    <row r="114" spans="1:8" s="15" customFormat="1" ht="12.75">
      <c r="A114" s="80" t="s">
        <v>308</v>
      </c>
      <c r="B114" s="90" t="s">
        <v>309</v>
      </c>
      <c r="C114" s="25">
        <f aca="true" t="shared" si="35" ref="C114:H114">+C115+C120+C124+C129+C135</f>
        <v>0</v>
      </c>
      <c r="D114" s="53">
        <f t="shared" si="35"/>
        <v>104241.43</v>
      </c>
      <c r="E114" s="53">
        <f t="shared" si="35"/>
        <v>102115.43</v>
      </c>
      <c r="F114" s="53">
        <f>+F115+F120+F124+F129+F135</f>
        <v>102115.43</v>
      </c>
      <c r="G114" s="53">
        <f t="shared" si="35"/>
        <v>101865.12999999999</v>
      </c>
      <c r="H114" s="53">
        <f t="shared" si="35"/>
        <v>9371.76</v>
      </c>
    </row>
    <row r="115" spans="1:8" s="15" customFormat="1" ht="12.75">
      <c r="A115" s="80" t="s">
        <v>310</v>
      </c>
      <c r="B115" s="90" t="s">
        <v>311</v>
      </c>
      <c r="C115" s="24">
        <f aca="true" t="shared" si="36" ref="C115:H115">+C116+C118+C117</f>
        <v>0</v>
      </c>
      <c r="D115" s="52">
        <f t="shared" si="36"/>
        <v>54913.43</v>
      </c>
      <c r="E115" s="52">
        <f t="shared" si="36"/>
        <v>54684.43</v>
      </c>
      <c r="F115" s="52">
        <f>+F116+F118+F117</f>
        <v>54684.43</v>
      </c>
      <c r="G115" s="52">
        <f t="shared" si="36"/>
        <v>54434.49</v>
      </c>
      <c r="H115" s="52">
        <f t="shared" si="36"/>
        <v>4253.21</v>
      </c>
    </row>
    <row r="116" spans="1:8" s="15" customFormat="1" ht="12.75">
      <c r="A116" s="82"/>
      <c r="B116" s="106" t="s">
        <v>312</v>
      </c>
      <c r="C116" s="26"/>
      <c r="D116" s="54">
        <v>52198</v>
      </c>
      <c r="E116" s="54">
        <v>51969</v>
      </c>
      <c r="F116" s="54">
        <v>51969</v>
      </c>
      <c r="G116" s="54">
        <v>51798.72</v>
      </c>
      <c r="H116" s="54">
        <v>4034.42</v>
      </c>
    </row>
    <row r="117" spans="1:8" s="15" customFormat="1" ht="12.75">
      <c r="A117" s="82"/>
      <c r="B117" s="106" t="s">
        <v>374</v>
      </c>
      <c r="C117" s="26"/>
      <c r="D117" s="54"/>
      <c r="E117" s="54"/>
      <c r="F117" s="54"/>
      <c r="G117" s="54"/>
      <c r="H117" s="54"/>
    </row>
    <row r="118" spans="1:8" s="15" customFormat="1" ht="12.75">
      <c r="A118" s="82"/>
      <c r="B118" s="106" t="s">
        <v>313</v>
      </c>
      <c r="C118" s="26"/>
      <c r="D118" s="54">
        <v>2715.43</v>
      </c>
      <c r="E118" s="54">
        <v>2715.43</v>
      </c>
      <c r="F118" s="54">
        <v>2715.43</v>
      </c>
      <c r="G118" s="54">
        <v>2635.77</v>
      </c>
      <c r="H118" s="54">
        <v>218.79</v>
      </c>
    </row>
    <row r="119" spans="1:8" s="15" customFormat="1" ht="25.5">
      <c r="A119" s="82"/>
      <c r="B119" s="99" t="s">
        <v>276</v>
      </c>
      <c r="C119" s="26"/>
      <c r="D119" s="54"/>
      <c r="E119" s="54"/>
      <c r="F119" s="54"/>
      <c r="G119" s="54">
        <v>-170.96</v>
      </c>
      <c r="H119" s="54">
        <v>-20.17</v>
      </c>
    </row>
    <row r="120" spans="1:8" s="15" customFormat="1" ht="12.75">
      <c r="A120" s="82" t="s">
        <v>314</v>
      </c>
      <c r="B120" s="107" t="s">
        <v>315</v>
      </c>
      <c r="C120" s="26">
        <f aca="true" t="shared" si="37" ref="C120:H120">C121+C122</f>
        <v>0</v>
      </c>
      <c r="D120" s="54">
        <f t="shared" si="37"/>
        <v>30092</v>
      </c>
      <c r="E120" s="54">
        <f t="shared" si="37"/>
        <v>28976</v>
      </c>
      <c r="F120" s="54">
        <f>F121+F122</f>
        <v>28976</v>
      </c>
      <c r="G120" s="54">
        <f t="shared" si="37"/>
        <v>28976</v>
      </c>
      <c r="H120" s="54">
        <f t="shared" si="37"/>
        <v>2981.22</v>
      </c>
    </row>
    <row r="121" spans="1:8" s="15" customFormat="1" ht="15">
      <c r="A121" s="82"/>
      <c r="B121" s="108" t="s">
        <v>282</v>
      </c>
      <c r="C121" s="26"/>
      <c r="D121" s="54">
        <v>30092</v>
      </c>
      <c r="E121" s="54">
        <v>28976</v>
      </c>
      <c r="F121" s="54">
        <v>28976</v>
      </c>
      <c r="G121" s="54">
        <v>28976</v>
      </c>
      <c r="H121" s="54">
        <v>2981.22</v>
      </c>
    </row>
    <row r="122" spans="1:8" s="15" customFormat="1" ht="15">
      <c r="A122" s="82"/>
      <c r="B122" s="108" t="s">
        <v>375</v>
      </c>
      <c r="C122" s="26"/>
      <c r="D122" s="54"/>
      <c r="E122" s="54"/>
      <c r="F122" s="54"/>
      <c r="G122" s="54"/>
      <c r="H122" s="54"/>
    </row>
    <row r="123" spans="1:8" s="15" customFormat="1" ht="25.5">
      <c r="A123" s="82"/>
      <c r="B123" s="99" t="s">
        <v>276</v>
      </c>
      <c r="C123" s="26"/>
      <c r="D123" s="54"/>
      <c r="E123" s="54"/>
      <c r="F123" s="54"/>
      <c r="G123" s="54">
        <v>-7.79</v>
      </c>
      <c r="H123" s="54">
        <v>-3.46</v>
      </c>
    </row>
    <row r="124" spans="1:8" s="15" customFormat="1" ht="12.75">
      <c r="A124" s="80" t="s">
        <v>316</v>
      </c>
      <c r="B124" s="109" t="s">
        <v>317</v>
      </c>
      <c r="C124" s="26">
        <f aca="true" t="shared" si="38" ref="C124:H124">+C125+C127+C126</f>
        <v>0</v>
      </c>
      <c r="D124" s="54">
        <f t="shared" si="38"/>
        <v>3023</v>
      </c>
      <c r="E124" s="54">
        <f t="shared" si="38"/>
        <v>3063</v>
      </c>
      <c r="F124" s="54">
        <f>+F125+F127+F126</f>
        <v>3063</v>
      </c>
      <c r="G124" s="54">
        <f t="shared" si="38"/>
        <v>3063</v>
      </c>
      <c r="H124" s="54">
        <f t="shared" si="38"/>
        <v>306.33</v>
      </c>
    </row>
    <row r="125" spans="1:8" ht="12.75">
      <c r="A125" s="82"/>
      <c r="B125" s="106" t="s">
        <v>312</v>
      </c>
      <c r="C125" s="26"/>
      <c r="D125" s="54">
        <v>3023</v>
      </c>
      <c r="E125" s="54">
        <v>3063</v>
      </c>
      <c r="F125" s="54">
        <v>3063</v>
      </c>
      <c r="G125" s="54">
        <v>3063</v>
      </c>
      <c r="H125" s="54">
        <v>306.33</v>
      </c>
    </row>
    <row r="126" spans="1:8" ht="15">
      <c r="A126" s="82"/>
      <c r="B126" s="108" t="s">
        <v>375</v>
      </c>
      <c r="C126" s="26"/>
      <c r="D126" s="54"/>
      <c r="E126" s="54"/>
      <c r="F126" s="54"/>
      <c r="G126" s="54"/>
      <c r="H126" s="54"/>
    </row>
    <row r="127" spans="1:28" ht="25.5">
      <c r="A127" s="82"/>
      <c r="B127" s="106" t="s">
        <v>318</v>
      </c>
      <c r="C127" s="26"/>
      <c r="D127" s="54"/>
      <c r="E127" s="54"/>
      <c r="F127" s="54"/>
      <c r="G127" s="54"/>
      <c r="H127" s="54"/>
      <c r="I127" s="13"/>
      <c r="J127" s="13"/>
      <c r="K127" s="13"/>
      <c r="L127" s="13"/>
      <c r="M127" s="13"/>
      <c r="N127" s="13"/>
      <c r="O127" s="13"/>
      <c r="P127" s="13"/>
      <c r="Q127" s="13"/>
      <c r="R127" s="13"/>
      <c r="S127" s="13"/>
      <c r="T127" s="13"/>
      <c r="U127" s="13"/>
      <c r="V127" s="13"/>
      <c r="W127" s="13"/>
      <c r="X127" s="13"/>
      <c r="Y127" s="13"/>
      <c r="Z127" s="13"/>
      <c r="AA127" s="13"/>
      <c r="AB127" s="13"/>
    </row>
    <row r="128" spans="1:8" s="15" customFormat="1" ht="25.5">
      <c r="A128" s="82"/>
      <c r="B128" s="99" t="s">
        <v>276</v>
      </c>
      <c r="C128" s="26"/>
      <c r="D128" s="54"/>
      <c r="E128" s="54"/>
      <c r="F128" s="54"/>
      <c r="G128" s="54"/>
      <c r="H128" s="54"/>
    </row>
    <row r="129" spans="1:8" ht="25.5">
      <c r="A129" s="80" t="s">
        <v>319</v>
      </c>
      <c r="B129" s="109" t="s">
        <v>320</v>
      </c>
      <c r="C129" s="24">
        <f aca="true" t="shared" si="39" ref="C129:H129">+C130+C132+C133+C131</f>
        <v>0</v>
      </c>
      <c r="D129" s="52">
        <f t="shared" si="39"/>
        <v>13786</v>
      </c>
      <c r="E129" s="52">
        <f t="shared" si="39"/>
        <v>12963</v>
      </c>
      <c r="F129" s="52">
        <f>+F130+F132+F133+F131</f>
        <v>12963</v>
      </c>
      <c r="G129" s="52">
        <f t="shared" si="39"/>
        <v>12963</v>
      </c>
      <c r="H129" s="52">
        <f t="shared" si="39"/>
        <v>1548.01</v>
      </c>
    </row>
    <row r="130" spans="1:8" ht="12.75">
      <c r="A130" s="82"/>
      <c r="B130" s="93" t="s">
        <v>380</v>
      </c>
      <c r="C130" s="26"/>
      <c r="D130" s="54">
        <v>13706</v>
      </c>
      <c r="E130" s="54">
        <v>12963</v>
      </c>
      <c r="F130" s="54">
        <v>12963</v>
      </c>
      <c r="G130" s="54">
        <v>12963</v>
      </c>
      <c r="H130" s="54">
        <v>1548.01</v>
      </c>
    </row>
    <row r="131" spans="1:8" ht="15">
      <c r="A131" s="82"/>
      <c r="B131" s="108" t="s">
        <v>375</v>
      </c>
      <c r="C131" s="26"/>
      <c r="D131" s="54"/>
      <c r="E131" s="54"/>
      <c r="F131" s="54"/>
      <c r="G131" s="54"/>
      <c r="H131" s="54"/>
    </row>
    <row r="132" spans="1:8" s="15" customFormat="1" ht="25.5">
      <c r="A132" s="82"/>
      <c r="B132" s="93" t="s">
        <v>368</v>
      </c>
      <c r="C132" s="26"/>
      <c r="D132" s="54">
        <v>80</v>
      </c>
      <c r="E132" s="54"/>
      <c r="F132" s="54"/>
      <c r="G132" s="54"/>
      <c r="H132" s="54"/>
    </row>
    <row r="133" spans="1:8" ht="25.5">
      <c r="A133" s="82"/>
      <c r="B133" s="93" t="s">
        <v>321</v>
      </c>
      <c r="C133" s="26"/>
      <c r="D133" s="54"/>
      <c r="E133" s="54"/>
      <c r="F133" s="54"/>
      <c r="G133" s="54"/>
      <c r="H133" s="54"/>
    </row>
    <row r="134" spans="1:8" ht="25.5">
      <c r="A134" s="82"/>
      <c r="B134" s="99" t="s">
        <v>276</v>
      </c>
      <c r="C134" s="26"/>
      <c r="D134" s="54"/>
      <c r="E134" s="54"/>
      <c r="F134" s="54"/>
      <c r="G134" s="54">
        <v>-10.57</v>
      </c>
      <c r="H134" s="54">
        <v>-0.1</v>
      </c>
    </row>
    <row r="135" spans="1:8" ht="25.5">
      <c r="A135" s="80" t="s">
        <v>322</v>
      </c>
      <c r="B135" s="109" t="s">
        <v>323</v>
      </c>
      <c r="C135" s="26">
        <f aca="true" t="shared" si="40" ref="C135:H135">+C136+C138+C137</f>
        <v>0</v>
      </c>
      <c r="D135" s="54">
        <f t="shared" si="40"/>
        <v>2427</v>
      </c>
      <c r="E135" s="54">
        <f t="shared" si="40"/>
        <v>2429</v>
      </c>
      <c r="F135" s="54">
        <f>+F136+F138+F137</f>
        <v>2429</v>
      </c>
      <c r="G135" s="54">
        <f t="shared" si="40"/>
        <v>2428.64</v>
      </c>
      <c r="H135" s="54">
        <f t="shared" si="40"/>
        <v>282.99</v>
      </c>
    </row>
    <row r="136" spans="1:8" ht="12.75">
      <c r="A136" s="80"/>
      <c r="B136" s="106" t="s">
        <v>312</v>
      </c>
      <c r="C136" s="26"/>
      <c r="D136" s="54">
        <v>2424</v>
      </c>
      <c r="E136" s="54">
        <v>2426</v>
      </c>
      <c r="F136" s="54">
        <v>2426</v>
      </c>
      <c r="G136" s="54">
        <v>2425.64</v>
      </c>
      <c r="H136" s="54">
        <v>282.64</v>
      </c>
    </row>
    <row r="137" spans="1:8" ht="15">
      <c r="A137" s="80"/>
      <c r="B137" s="108" t="s">
        <v>375</v>
      </c>
      <c r="C137" s="26"/>
      <c r="D137" s="54"/>
      <c r="E137" s="54"/>
      <c r="F137" s="54"/>
      <c r="G137" s="54"/>
      <c r="H137" s="54"/>
    </row>
    <row r="138" spans="1:8" ht="25.5">
      <c r="A138" s="82"/>
      <c r="B138" s="106" t="s">
        <v>318</v>
      </c>
      <c r="C138" s="26"/>
      <c r="D138" s="54">
        <v>3</v>
      </c>
      <c r="E138" s="54">
        <v>3</v>
      </c>
      <c r="F138" s="54">
        <v>3</v>
      </c>
      <c r="G138" s="54">
        <v>3</v>
      </c>
      <c r="H138" s="54">
        <v>0.35</v>
      </c>
    </row>
    <row r="139" spans="1:8" ht="25.5">
      <c r="A139" s="82"/>
      <c r="B139" s="99" t="s">
        <v>276</v>
      </c>
      <c r="C139" s="26"/>
      <c r="D139" s="54"/>
      <c r="E139" s="54"/>
      <c r="F139" s="54"/>
      <c r="G139" s="54"/>
      <c r="H139" s="54"/>
    </row>
    <row r="140" spans="1:8" ht="25.5">
      <c r="A140" s="80" t="s">
        <v>324</v>
      </c>
      <c r="B140" s="90" t="s">
        <v>370</v>
      </c>
      <c r="C140" s="26"/>
      <c r="D140" s="54">
        <v>238</v>
      </c>
      <c r="E140" s="54">
        <v>223.21</v>
      </c>
      <c r="F140" s="54">
        <v>223.21</v>
      </c>
      <c r="G140" s="54">
        <v>223.18</v>
      </c>
      <c r="H140" s="54">
        <v>14.99</v>
      </c>
    </row>
    <row r="141" spans="1:8" ht="25.5">
      <c r="A141" s="80"/>
      <c r="B141" s="99" t="s">
        <v>276</v>
      </c>
      <c r="C141" s="26"/>
      <c r="D141" s="54"/>
      <c r="E141" s="54"/>
      <c r="F141" s="54"/>
      <c r="G141" s="54"/>
      <c r="H141" s="54"/>
    </row>
    <row r="142" spans="1:8" ht="12.75">
      <c r="A142" s="80" t="s">
        <v>325</v>
      </c>
      <c r="B142" s="90" t="s">
        <v>326</v>
      </c>
      <c r="C142" s="25">
        <f aca="true" t="shared" si="41" ref="C142:H142">+C143+C154</f>
        <v>0</v>
      </c>
      <c r="D142" s="53">
        <f t="shared" si="41"/>
        <v>304125.22</v>
      </c>
      <c r="E142" s="53">
        <f t="shared" si="41"/>
        <v>300431.38999999996</v>
      </c>
      <c r="F142" s="53">
        <f>+F143+F154</f>
        <v>300431.38999999996</v>
      </c>
      <c r="G142" s="53">
        <f t="shared" si="41"/>
        <v>300326.48000000004</v>
      </c>
      <c r="H142" s="53">
        <f t="shared" si="41"/>
        <v>32564.870000000003</v>
      </c>
    </row>
    <row r="143" spans="1:8" ht="12.75">
      <c r="A143" s="82" t="s">
        <v>327</v>
      </c>
      <c r="B143" s="94" t="s">
        <v>328</v>
      </c>
      <c r="C143" s="26">
        <f aca="true" t="shared" si="42" ref="C143:H143">C144+C147+C146+C152+C145</f>
        <v>0</v>
      </c>
      <c r="D143" s="54">
        <f t="shared" si="42"/>
        <v>304125.22</v>
      </c>
      <c r="E143" s="54">
        <f t="shared" si="42"/>
        <v>300431.38999999996</v>
      </c>
      <c r="F143" s="54">
        <f>F144+F147+F146+F152+F145</f>
        <v>300431.38999999996</v>
      </c>
      <c r="G143" s="54">
        <f t="shared" si="42"/>
        <v>300326.48000000004</v>
      </c>
      <c r="H143" s="54">
        <f t="shared" si="42"/>
        <v>32564.870000000003</v>
      </c>
    </row>
    <row r="144" spans="1:8" ht="12.75">
      <c r="A144" s="82"/>
      <c r="B144" s="93" t="s">
        <v>282</v>
      </c>
      <c r="C144" s="26"/>
      <c r="D144" s="54">
        <v>289411</v>
      </c>
      <c r="E144" s="54">
        <v>290817.22</v>
      </c>
      <c r="F144" s="54">
        <v>290817.22</v>
      </c>
      <c r="G144" s="54">
        <v>290712.33</v>
      </c>
      <c r="H144" s="54">
        <v>28154.33</v>
      </c>
    </row>
    <row r="145" spans="1:8" ht="15">
      <c r="A145" s="82"/>
      <c r="B145" s="108" t="s">
        <v>375</v>
      </c>
      <c r="C145" s="26"/>
      <c r="D145" s="54">
        <v>12819</v>
      </c>
      <c r="E145" s="54">
        <v>8348.78</v>
      </c>
      <c r="F145" s="54">
        <v>8348.78</v>
      </c>
      <c r="G145" s="54">
        <v>8348.77</v>
      </c>
      <c r="H145" s="54">
        <v>4180.66</v>
      </c>
    </row>
    <row r="146" spans="1:8" ht="29.25" customHeight="1">
      <c r="A146" s="82"/>
      <c r="B146" s="100" t="s">
        <v>369</v>
      </c>
      <c r="C146" s="26"/>
      <c r="D146" s="54"/>
      <c r="E146" s="54"/>
      <c r="F146" s="54"/>
      <c r="G146" s="54"/>
      <c r="H146" s="54"/>
    </row>
    <row r="147" spans="1:8" ht="25.5">
      <c r="A147" s="82"/>
      <c r="B147" s="100" t="s">
        <v>329</v>
      </c>
      <c r="C147" s="26">
        <f>C148+C149+C150+C151</f>
        <v>0</v>
      </c>
      <c r="D147" s="54">
        <f>D148+D149+D150+D151</f>
        <v>136.92</v>
      </c>
      <c r="E147" s="54">
        <f>E148+E149+E150+E151</f>
        <v>103.41</v>
      </c>
      <c r="F147" s="54">
        <f>F148+F149+F150+F151</f>
        <v>103.41</v>
      </c>
      <c r="G147" s="54">
        <f>G148+G149+G150+G151</f>
        <v>103.4</v>
      </c>
      <c r="H147" s="54">
        <v>12.83</v>
      </c>
    </row>
    <row r="148" spans="1:8" ht="12.75">
      <c r="A148" s="82"/>
      <c r="B148" s="110" t="s">
        <v>330</v>
      </c>
      <c r="C148" s="26"/>
      <c r="D148" s="54">
        <v>136.92</v>
      </c>
      <c r="E148" s="54">
        <v>103.41</v>
      </c>
      <c r="F148" s="54">
        <v>103.41</v>
      </c>
      <c r="G148" s="54">
        <v>103.4</v>
      </c>
      <c r="H148" s="54">
        <v>12.83</v>
      </c>
    </row>
    <row r="149" spans="1:8" ht="25.5">
      <c r="A149" s="82"/>
      <c r="B149" s="110" t="s">
        <v>331</v>
      </c>
      <c r="C149" s="26"/>
      <c r="D149" s="54"/>
      <c r="E149" s="54"/>
      <c r="F149" s="54"/>
      <c r="G149" s="54"/>
      <c r="H149" s="54"/>
    </row>
    <row r="150" spans="1:8" ht="25.5">
      <c r="A150" s="82"/>
      <c r="B150" s="110" t="s">
        <v>332</v>
      </c>
      <c r="C150" s="26"/>
      <c r="D150" s="54"/>
      <c r="E150" s="54"/>
      <c r="F150" s="54"/>
      <c r="G150" s="54"/>
      <c r="H150" s="54"/>
    </row>
    <row r="151" spans="1:8" ht="25.5">
      <c r="A151" s="82"/>
      <c r="B151" s="110" t="s">
        <v>333</v>
      </c>
      <c r="C151" s="26"/>
      <c r="D151" s="54"/>
      <c r="E151" s="54"/>
      <c r="F151" s="54"/>
      <c r="G151" s="54"/>
      <c r="H151" s="54"/>
    </row>
    <row r="152" spans="1:8" ht="25.5">
      <c r="A152" s="82"/>
      <c r="B152" s="111" t="s">
        <v>371</v>
      </c>
      <c r="C152" s="26"/>
      <c r="D152" s="54">
        <v>1758.3</v>
      </c>
      <c r="E152" s="54">
        <v>1161.98</v>
      </c>
      <c r="F152" s="54">
        <v>1161.98</v>
      </c>
      <c r="G152" s="54">
        <v>1161.98</v>
      </c>
      <c r="H152" s="54">
        <v>217.05</v>
      </c>
    </row>
    <row r="153" spans="1:8" ht="25.5">
      <c r="A153" s="82"/>
      <c r="B153" s="99" t="s">
        <v>276</v>
      </c>
      <c r="C153" s="26"/>
      <c r="D153" s="54"/>
      <c r="E153" s="54"/>
      <c r="F153" s="54"/>
      <c r="G153" s="54">
        <v>-868.46</v>
      </c>
      <c r="H153" s="54">
        <v>-191.88</v>
      </c>
    </row>
    <row r="154" spans="1:8" ht="12.75">
      <c r="A154" s="82" t="s">
        <v>334</v>
      </c>
      <c r="B154" s="94" t="s">
        <v>335</v>
      </c>
      <c r="C154" s="26">
        <f aca="true" t="shared" si="43" ref="C154:H154">C155+C156</f>
        <v>0</v>
      </c>
      <c r="D154" s="54">
        <f t="shared" si="43"/>
        <v>0</v>
      </c>
      <c r="E154" s="54">
        <f t="shared" si="43"/>
        <v>0</v>
      </c>
      <c r="F154" s="54">
        <f>F155+F156</f>
        <v>0</v>
      </c>
      <c r="G154" s="54">
        <f t="shared" si="43"/>
        <v>0</v>
      </c>
      <c r="H154" s="54">
        <f t="shared" si="43"/>
        <v>0</v>
      </c>
    </row>
    <row r="155" spans="1:8" ht="15">
      <c r="A155" s="82"/>
      <c r="B155" s="108" t="s">
        <v>282</v>
      </c>
      <c r="C155" s="26"/>
      <c r="D155" s="54"/>
      <c r="E155" s="54"/>
      <c r="F155" s="54"/>
      <c r="G155" s="54"/>
      <c r="H155" s="54"/>
    </row>
    <row r="156" spans="1:8" ht="15">
      <c r="A156" s="82"/>
      <c r="B156" s="108" t="s">
        <v>375</v>
      </c>
      <c r="C156" s="26"/>
      <c r="D156" s="54"/>
      <c r="E156" s="54"/>
      <c r="F156" s="54"/>
      <c r="G156" s="54"/>
      <c r="H156" s="54"/>
    </row>
    <row r="157" spans="1:8" ht="25.5">
      <c r="A157" s="82"/>
      <c r="B157" s="99" t="s">
        <v>276</v>
      </c>
      <c r="C157" s="26"/>
      <c r="D157" s="54"/>
      <c r="E157" s="54"/>
      <c r="F157" s="54"/>
      <c r="G157" s="54"/>
      <c r="H157" s="54"/>
    </row>
    <row r="158" spans="1:8" ht="12.75">
      <c r="A158" s="80" t="s">
        <v>336</v>
      </c>
      <c r="B158" s="90" t="s">
        <v>337</v>
      </c>
      <c r="C158" s="26"/>
      <c r="D158" s="54">
        <v>551</v>
      </c>
      <c r="E158" s="54">
        <v>525</v>
      </c>
      <c r="F158" s="54">
        <v>525</v>
      </c>
      <c r="G158" s="54">
        <v>525</v>
      </c>
      <c r="H158" s="54">
        <v>54.33</v>
      </c>
    </row>
    <row r="159" spans="1:8" ht="25.5">
      <c r="A159" s="80"/>
      <c r="B159" s="99" t="s">
        <v>276</v>
      </c>
      <c r="C159" s="26"/>
      <c r="D159" s="54"/>
      <c r="E159" s="54"/>
      <c r="F159" s="54"/>
      <c r="G159" s="54"/>
      <c r="H159" s="54"/>
    </row>
    <row r="160" spans="1:8" ht="25.5">
      <c r="A160" s="80" t="s">
        <v>338</v>
      </c>
      <c r="B160" s="90" t="s">
        <v>339</v>
      </c>
      <c r="C160" s="26"/>
      <c r="D160" s="54">
        <v>4307.07</v>
      </c>
      <c r="E160" s="54">
        <v>4307.07</v>
      </c>
      <c r="F160" s="54">
        <v>4307.07</v>
      </c>
      <c r="G160" s="54">
        <v>4307.06</v>
      </c>
      <c r="H160" s="54">
        <v>34.19</v>
      </c>
    </row>
    <row r="161" spans="1:8" ht="25.5">
      <c r="A161" s="80"/>
      <c r="B161" s="99" t="s">
        <v>276</v>
      </c>
      <c r="C161" s="26"/>
      <c r="D161" s="54"/>
      <c r="E161" s="54"/>
      <c r="F161" s="54"/>
      <c r="G161" s="54">
        <v>-25.11</v>
      </c>
      <c r="H161" s="54">
        <v>-12.32</v>
      </c>
    </row>
    <row r="162" spans="1:8" ht="25.5">
      <c r="A162" s="85" t="s">
        <v>340</v>
      </c>
      <c r="B162" s="112" t="s">
        <v>341</v>
      </c>
      <c r="C162" s="26">
        <f aca="true" t="shared" si="44" ref="C162:H162">C161+C159+C157+C153+C141+C139+C134+C128+C123+C119+C113+C111+C109+C98+C88+C81</f>
        <v>0</v>
      </c>
      <c r="D162" s="54">
        <f t="shared" si="44"/>
        <v>0</v>
      </c>
      <c r="E162" s="54">
        <f t="shared" si="44"/>
        <v>0</v>
      </c>
      <c r="F162" s="54">
        <f t="shared" si="44"/>
        <v>0</v>
      </c>
      <c r="G162" s="54">
        <f t="shared" si="44"/>
        <v>-1607.95</v>
      </c>
      <c r="H162" s="54">
        <f t="shared" si="44"/>
        <v>-486.59000000000003</v>
      </c>
    </row>
    <row r="163" spans="1:8" ht="25.5">
      <c r="A163" s="86" t="s">
        <v>342</v>
      </c>
      <c r="B163" s="113" t="s">
        <v>168</v>
      </c>
      <c r="C163" s="26">
        <f aca="true" t="shared" si="45" ref="C163:H163">+C164+C165</f>
        <v>0</v>
      </c>
      <c r="D163" s="54">
        <f t="shared" si="45"/>
        <v>0</v>
      </c>
      <c r="E163" s="54">
        <f t="shared" si="45"/>
        <v>0</v>
      </c>
      <c r="F163" s="54">
        <f>+F164+F165</f>
        <v>0</v>
      </c>
      <c r="G163" s="54">
        <f t="shared" si="45"/>
        <v>0</v>
      </c>
      <c r="H163" s="54">
        <f t="shared" si="45"/>
        <v>0</v>
      </c>
    </row>
    <row r="164" spans="1:8" ht="12.75">
      <c r="A164" s="85" t="s">
        <v>343</v>
      </c>
      <c r="B164" s="114" t="s">
        <v>344</v>
      </c>
      <c r="C164" s="26"/>
      <c r="D164" s="54"/>
      <c r="E164" s="54"/>
      <c r="F164" s="54"/>
      <c r="G164" s="54"/>
      <c r="H164" s="54"/>
    </row>
    <row r="165" spans="1:8" ht="12.75">
      <c r="A165" s="85" t="s">
        <v>345</v>
      </c>
      <c r="B165" s="114" t="s">
        <v>346</v>
      </c>
      <c r="C165" s="26"/>
      <c r="D165" s="54"/>
      <c r="E165" s="54"/>
      <c r="F165" s="54"/>
      <c r="G165" s="54"/>
      <c r="H165" s="54"/>
    </row>
    <row r="166" spans="1:8" ht="12.75">
      <c r="A166" s="80">
        <v>68.05</v>
      </c>
      <c r="B166" s="115" t="s">
        <v>347</v>
      </c>
      <c r="C166" s="30">
        <f aca="true" t="shared" si="46" ref="C166:H168">+C167</f>
        <v>0</v>
      </c>
      <c r="D166" s="57">
        <f t="shared" si="46"/>
        <v>0</v>
      </c>
      <c r="E166" s="57">
        <f t="shared" si="46"/>
        <v>20900.09</v>
      </c>
      <c r="F166" s="57">
        <f t="shared" si="46"/>
        <v>20820</v>
      </c>
      <c r="G166" s="57">
        <f t="shared" si="46"/>
        <v>20899.940000000002</v>
      </c>
      <c r="H166" s="57">
        <f t="shared" si="46"/>
        <v>1914.79</v>
      </c>
    </row>
    <row r="167" spans="1:8" ht="12.75">
      <c r="A167" s="80" t="s">
        <v>348</v>
      </c>
      <c r="B167" s="115" t="s">
        <v>160</v>
      </c>
      <c r="C167" s="30">
        <f t="shared" si="46"/>
        <v>0</v>
      </c>
      <c r="D167" s="57">
        <f t="shared" si="46"/>
        <v>0</v>
      </c>
      <c r="E167" s="57">
        <f t="shared" si="46"/>
        <v>20900.09</v>
      </c>
      <c r="F167" s="57">
        <f t="shared" si="46"/>
        <v>20820</v>
      </c>
      <c r="G167" s="57">
        <f t="shared" si="46"/>
        <v>20899.940000000002</v>
      </c>
      <c r="H167" s="57">
        <f t="shared" si="46"/>
        <v>1914.79</v>
      </c>
    </row>
    <row r="168" spans="1:8" ht="12.75">
      <c r="A168" s="80" t="s">
        <v>349</v>
      </c>
      <c r="B168" s="90" t="s">
        <v>384</v>
      </c>
      <c r="C168" s="30">
        <f t="shared" si="46"/>
        <v>0</v>
      </c>
      <c r="D168" s="57">
        <f t="shared" si="46"/>
        <v>0</v>
      </c>
      <c r="E168" s="57">
        <f t="shared" si="46"/>
        <v>20900.09</v>
      </c>
      <c r="F168" s="57">
        <f t="shared" si="46"/>
        <v>20820</v>
      </c>
      <c r="G168" s="57">
        <f t="shared" si="46"/>
        <v>20899.940000000002</v>
      </c>
      <c r="H168" s="57">
        <f t="shared" si="46"/>
        <v>1914.79</v>
      </c>
    </row>
    <row r="169" spans="1:8" ht="12.75">
      <c r="A169" s="82" t="s">
        <v>350</v>
      </c>
      <c r="B169" s="116" t="s">
        <v>351</v>
      </c>
      <c r="C169" s="25">
        <f aca="true" t="shared" si="47" ref="C169:H169">C170</f>
        <v>0</v>
      </c>
      <c r="D169" s="53">
        <f t="shared" si="47"/>
        <v>0</v>
      </c>
      <c r="E169" s="53">
        <f t="shared" si="47"/>
        <v>20900.09</v>
      </c>
      <c r="F169" s="53">
        <f t="shared" si="47"/>
        <v>20820</v>
      </c>
      <c r="G169" s="53">
        <f t="shared" si="47"/>
        <v>20899.940000000002</v>
      </c>
      <c r="H169" s="53">
        <f t="shared" si="47"/>
        <v>1914.79</v>
      </c>
    </row>
    <row r="170" spans="1:8" ht="12.75">
      <c r="A170" s="82" t="s">
        <v>352</v>
      </c>
      <c r="B170" s="116" t="s">
        <v>353</v>
      </c>
      <c r="C170" s="25">
        <f aca="true" t="shared" si="48" ref="C170:H170">C172+C173+C174</f>
        <v>0</v>
      </c>
      <c r="D170" s="53">
        <f t="shared" si="48"/>
        <v>0</v>
      </c>
      <c r="E170" s="53">
        <f t="shared" si="48"/>
        <v>20900.09</v>
      </c>
      <c r="F170" s="53">
        <f>F172+F173+F174</f>
        <v>20820</v>
      </c>
      <c r="G170" s="53">
        <f t="shared" si="48"/>
        <v>20899.940000000002</v>
      </c>
      <c r="H170" s="53">
        <f t="shared" si="48"/>
        <v>1914.79</v>
      </c>
    </row>
    <row r="171" spans="1:8" ht="12.75">
      <c r="A171" s="80" t="s">
        <v>354</v>
      </c>
      <c r="B171" s="115" t="s">
        <v>355</v>
      </c>
      <c r="C171" s="25">
        <f aca="true" t="shared" si="49" ref="C171:H171">C172</f>
        <v>0</v>
      </c>
      <c r="D171" s="53">
        <f t="shared" si="49"/>
        <v>0</v>
      </c>
      <c r="E171" s="53">
        <f t="shared" si="49"/>
        <v>12215.94</v>
      </c>
      <c r="F171" s="53">
        <f t="shared" si="49"/>
        <v>12163</v>
      </c>
      <c r="G171" s="53">
        <f t="shared" si="49"/>
        <v>12215.9</v>
      </c>
      <c r="H171" s="53">
        <f t="shared" si="49"/>
        <v>912.74</v>
      </c>
    </row>
    <row r="172" spans="1:8" ht="12.75">
      <c r="A172" s="82" t="s">
        <v>356</v>
      </c>
      <c r="B172" s="116" t="s">
        <v>357</v>
      </c>
      <c r="C172" s="26"/>
      <c r="D172" s="54"/>
      <c r="E172" s="54">
        <v>12215.94</v>
      </c>
      <c r="F172" s="54">
        <v>12163</v>
      </c>
      <c r="G172" s="54">
        <v>12215.9</v>
      </c>
      <c r="H172" s="54">
        <v>912.74</v>
      </c>
    </row>
    <row r="173" spans="1:8" ht="12.75">
      <c r="A173" s="82" t="s">
        <v>358</v>
      </c>
      <c r="B173" s="116" t="s">
        <v>359</v>
      </c>
      <c r="C173" s="26"/>
      <c r="D173" s="54"/>
      <c r="E173" s="54">
        <v>8684.15</v>
      </c>
      <c r="F173" s="54">
        <v>8657</v>
      </c>
      <c r="G173" s="54">
        <v>8684.04</v>
      </c>
      <c r="H173" s="54">
        <v>1002.05</v>
      </c>
    </row>
    <row r="174" spans="1:8" ht="25.5">
      <c r="A174" s="85" t="s">
        <v>360</v>
      </c>
      <c r="B174" s="112" t="s">
        <v>361</v>
      </c>
      <c r="C174" s="26"/>
      <c r="D174" s="54"/>
      <c r="E174" s="54"/>
      <c r="F174" s="54"/>
      <c r="G174" s="54"/>
      <c r="H174" s="54"/>
    </row>
    <row r="175" spans="1:8" ht="17.25" customHeight="1">
      <c r="A175" s="81" t="s">
        <v>362</v>
      </c>
      <c r="B175" s="90" t="s">
        <v>363</v>
      </c>
      <c r="C175" s="25">
        <f aca="true" t="shared" si="50" ref="C175:H175">+C176</f>
        <v>0</v>
      </c>
      <c r="D175" s="53">
        <f t="shared" si="50"/>
        <v>0</v>
      </c>
      <c r="E175" s="53">
        <f t="shared" si="50"/>
        <v>0</v>
      </c>
      <c r="F175" s="53">
        <f t="shared" si="50"/>
        <v>0</v>
      </c>
      <c r="G175" s="53">
        <f t="shared" si="50"/>
        <v>0</v>
      </c>
      <c r="H175" s="53">
        <f t="shared" si="50"/>
        <v>0</v>
      </c>
    </row>
    <row r="176" spans="1:8" ht="25.5">
      <c r="A176" s="84" t="s">
        <v>364</v>
      </c>
      <c r="B176" s="94" t="s">
        <v>365</v>
      </c>
      <c r="C176" s="32"/>
      <c r="D176" s="34"/>
      <c r="E176" s="34"/>
      <c r="F176" s="34"/>
      <c r="G176" s="59"/>
      <c r="H176" s="59"/>
    </row>
    <row r="178" spans="2:6" ht="14.25">
      <c r="B178" s="77" t="s">
        <v>147</v>
      </c>
      <c r="F178" s="77" t="s">
        <v>376</v>
      </c>
    </row>
    <row r="179" spans="2:6" ht="12.75">
      <c r="B179" s="35" t="s">
        <v>377</v>
      </c>
      <c r="F179" s="35" t="s">
        <v>378</v>
      </c>
    </row>
  </sheetData>
  <sheetProtection/>
  <protectedRanges>
    <protectedRange sqref="C1:C3 B3" name="Zonă1_1"/>
    <protectedRange sqref="B2" name="Zonă1_1_1_1_1_1"/>
  </protectedRanges>
  <printOptions horizontalCentered="1"/>
  <pageMargins left="0.75" right="0.75" top="0.21" bottom="0.18" header="0.17" footer="0.17"/>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marinescu</cp:lastModifiedBy>
  <cp:lastPrinted>2016-01-21T12:38:11Z</cp:lastPrinted>
  <dcterms:created xsi:type="dcterms:W3CDTF">2015-02-12T11:23:55Z</dcterms:created>
  <dcterms:modified xsi:type="dcterms:W3CDTF">2016-01-28T13:27:59Z</dcterms:modified>
  <cp:category/>
  <cp:version/>
  <cp:contentType/>
  <cp:contentStatus/>
</cp:coreProperties>
</file>